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X:\202_203\Отдел стратегического планирования\Стратегия\НОВАЯ СТРАТЕГИЯ\Новая структура\"/>
    </mc:Choice>
  </mc:AlternateContent>
  <xr:revisionPtr revIDLastSave="0" documentId="13_ncr:1_{D99AB5BD-6DA1-46BE-B5FE-0C3E6DBD1FF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definedNames>
    <definedName name="_GoBack" localSheetId="0">Лист1!#REF!</definedName>
    <definedName name="Print_Titles" localSheetId="0">Лист1!$3:$5</definedName>
  </definedNames>
  <calcPr calcId="181029"/>
</workbook>
</file>

<file path=xl/calcChain.xml><?xml version="1.0" encoding="utf-8"?>
<calcChain xmlns="http://schemas.openxmlformats.org/spreadsheetml/2006/main">
  <c r="F341" i="1" l="1"/>
  <c r="G341" i="1" s="1"/>
  <c r="H341" i="1" s="1"/>
  <c r="I341" i="1" s="1"/>
  <c r="J341" i="1" s="1"/>
  <c r="K341" i="1" s="1"/>
  <c r="L341" i="1" s="1"/>
  <c r="M341" i="1" s="1"/>
  <c r="N341" i="1" s="1"/>
  <c r="O341" i="1" s="1"/>
  <c r="P341" i="1" s="1"/>
  <c r="Q341" i="1" s="1"/>
  <c r="F340" i="1"/>
  <c r="G340" i="1" s="1"/>
  <c r="H340" i="1" s="1"/>
  <c r="I340" i="1" s="1"/>
  <c r="J340" i="1" s="1"/>
  <c r="K340" i="1" s="1"/>
  <c r="L340" i="1" s="1"/>
  <c r="M340" i="1" s="1"/>
  <c r="N340" i="1" s="1"/>
  <c r="O340" i="1" s="1"/>
  <c r="P340" i="1" s="1"/>
  <c r="Q340" i="1" s="1"/>
  <c r="F339" i="1"/>
  <c r="G339" i="1" s="1"/>
  <c r="H339" i="1" s="1"/>
  <c r="I339" i="1" s="1"/>
  <c r="J339" i="1" s="1"/>
  <c r="K339" i="1" s="1"/>
  <c r="L339" i="1" s="1"/>
  <c r="M339" i="1" s="1"/>
  <c r="N339" i="1" s="1"/>
  <c r="O339" i="1" s="1"/>
  <c r="P339" i="1" s="1"/>
  <c r="Q339" i="1" s="1"/>
  <c r="E300" i="1"/>
  <c r="E301" i="1" s="1"/>
  <c r="F301" i="1" s="1"/>
  <c r="G301" i="1" s="1"/>
  <c r="H301" i="1" s="1"/>
  <c r="I301" i="1" s="1"/>
  <c r="J301" i="1" s="1"/>
  <c r="K301" i="1" s="1"/>
  <c r="L301" i="1" s="1"/>
  <c r="M301" i="1" s="1"/>
  <c r="N301" i="1" s="1"/>
  <c r="O301" i="1" s="1"/>
  <c r="P301" i="1" s="1"/>
  <c r="Q301" i="1" s="1"/>
  <c r="F299" i="1"/>
  <c r="G299" i="1" s="1"/>
  <c r="H299" i="1" s="1"/>
  <c r="I299" i="1" s="1"/>
  <c r="J299" i="1" s="1"/>
  <c r="K299" i="1" s="1"/>
  <c r="L299" i="1" s="1"/>
  <c r="M299" i="1" s="1"/>
  <c r="N299" i="1" s="1"/>
  <c r="O299" i="1" s="1"/>
  <c r="P299" i="1" s="1"/>
  <c r="Q299" i="1" s="1"/>
  <c r="E275" i="1"/>
  <c r="F275" i="1" s="1"/>
  <c r="G275" i="1" s="1"/>
  <c r="H275" i="1" s="1"/>
  <c r="I275" i="1" s="1"/>
  <c r="J275" i="1" s="1"/>
  <c r="K275" i="1" s="1"/>
  <c r="L275" i="1" s="1"/>
  <c r="M275" i="1" s="1"/>
  <c r="N275" i="1" s="1"/>
  <c r="O275" i="1" s="1"/>
  <c r="P275" i="1" s="1"/>
  <c r="Q275" i="1" s="1"/>
  <c r="E274" i="1"/>
  <c r="F274" i="1" s="1"/>
  <c r="G274" i="1" s="1"/>
  <c r="H274" i="1" s="1"/>
  <c r="I274" i="1" s="1"/>
  <c r="J274" i="1" s="1"/>
  <c r="K274" i="1" s="1"/>
  <c r="L274" i="1" s="1"/>
  <c r="M274" i="1" s="1"/>
  <c r="N274" i="1" s="1"/>
  <c r="O274" i="1" s="1"/>
  <c r="P274" i="1" s="1"/>
  <c r="Q274" i="1" s="1"/>
  <c r="E273" i="1"/>
  <c r="F273" i="1" s="1"/>
  <c r="G273" i="1" s="1"/>
  <c r="H273" i="1" s="1"/>
  <c r="I273" i="1" s="1"/>
  <c r="J273" i="1" s="1"/>
  <c r="K273" i="1" s="1"/>
  <c r="L273" i="1" s="1"/>
  <c r="M273" i="1" s="1"/>
  <c r="N273" i="1" s="1"/>
  <c r="O273" i="1" s="1"/>
  <c r="P273" i="1" s="1"/>
  <c r="Q273" i="1" s="1"/>
  <c r="L49" i="1"/>
  <c r="M49" i="1" s="1"/>
  <c r="N49" i="1" s="1"/>
  <c r="O49" i="1" s="1"/>
  <c r="P49" i="1" s="1"/>
  <c r="L48" i="1"/>
  <c r="M48" i="1" s="1"/>
  <c r="N48" i="1" s="1"/>
  <c r="O48" i="1" s="1"/>
  <c r="P48" i="1" s="1"/>
  <c r="Q48" i="1" s="1"/>
  <c r="F300" i="1" l="1"/>
  <c r="G300" i="1" s="1"/>
  <c r="H300" i="1" s="1"/>
  <c r="I300" i="1" s="1"/>
  <c r="J300" i="1" s="1"/>
  <c r="K300" i="1" s="1"/>
  <c r="L300" i="1" s="1"/>
  <c r="M300" i="1" s="1"/>
  <c r="N300" i="1" s="1"/>
  <c r="O300" i="1" s="1"/>
  <c r="P300" i="1" s="1"/>
  <c r="Q300" i="1" s="1"/>
</calcChain>
</file>

<file path=xl/sharedStrings.xml><?xml version="1.0" encoding="utf-8"?>
<sst xmlns="http://schemas.openxmlformats.org/spreadsheetml/2006/main" count="592" uniqueCount="277">
  <si>
    <t>ПОКАЗАТЕЛИ
 достижения целей социально-экономического развития Кировской области</t>
  </si>
  <si>
    <t>№ п/п</t>
  </si>
  <si>
    <t>Стратегическая цель, приоритетное направление, показатель</t>
  </si>
  <si>
    <t>Значение показателя</t>
  </si>
  <si>
    <t>Единица измерения</t>
  </si>
  <si>
    <t>Оценка</t>
  </si>
  <si>
    <t>Прогноз</t>
  </si>
  <si>
    <t>2023 год</t>
  </si>
  <si>
    <t>2024 год</t>
  </si>
  <si>
    <t>2025 год</t>
  </si>
  <si>
    <t>2026 год</t>
  </si>
  <si>
    <t>2027 год</t>
  </si>
  <si>
    <t>2028 год</t>
  </si>
  <si>
    <t>2029 год</t>
  </si>
  <si>
    <t>2030 год</t>
  </si>
  <si>
    <t>2031 год</t>
  </si>
  <si>
    <t>2032 год</t>
  </si>
  <si>
    <t>2033 год</t>
  </si>
  <si>
    <t>2034 год</t>
  </si>
  <si>
    <t>2035 год</t>
  </si>
  <si>
    <t>2036 год</t>
  </si>
  <si>
    <t>Стратегическая цель – высокое качество жизни, комфорт и благополучие семей в Кировской области</t>
  </si>
  <si>
    <t>Среднедушевой денежный доход</t>
  </si>
  <si>
    <t>консервативный сценарий</t>
  </si>
  <si>
    <t xml:space="preserve">тыс. рублей </t>
  </si>
  <si>
    <t>базовый сценарий</t>
  </si>
  <si>
    <t>целевой сценарий</t>
  </si>
  <si>
    <t>Уровень бедности</t>
  </si>
  <si>
    <t>%</t>
  </si>
  <si>
    <t>Общий коэффициент рождаемости</t>
  </si>
  <si>
    <t>число родившихся на 1 000 человек населения</t>
  </si>
  <si>
    <t xml:space="preserve">Суммарный коэффициент рождаемости </t>
  </si>
  <si>
    <t>число детей на одну женщину</t>
  </si>
  <si>
    <t>Ожидаемая продолжительность жизни при рождении</t>
  </si>
  <si>
    <t>лет</t>
  </si>
  <si>
    <t>Миграция населения</t>
  </si>
  <si>
    <t>тыс. человек</t>
  </si>
  <si>
    <t>Валовой региональный продукт</t>
  </si>
  <si>
    <t xml:space="preserve">млрд. рублей </t>
  </si>
  <si>
    <t>Приоритет «Социальное благополучие»</t>
  </si>
  <si>
    <t>1.1</t>
  </si>
  <si>
    <t>Направление 1 «Развитие инфраструктуры детства: строительство и реконструкция детских садов, школ, колледжей и техникумов (в том числе общежитий), 
спортивных сооружений (в том числе физкультурно-оздоровительных комплексов)»
Направление 2 «Формирование системы поддержки молодых семей, рождения и воспитания детей»
Направление 3 «Стимулирование рождаемости, медицинское сопровождение беременности, детская медицина»
Направление 4 «Поддержка семей с детьми, особое внимание многодетным семьям»
Направление 5 «Поддержка создания семьи, ответственного отцовства и поощрение раннего материнства»</t>
  </si>
  <si>
    <t>1.1.1</t>
  </si>
  <si>
    <t>Количество построенных, реконструированных, отремонтированных объектов  инфраструктуры детства (нарастающим итогом с 2022 года)</t>
  </si>
  <si>
    <t>единица</t>
  </si>
  <si>
    <t>1.1.2</t>
  </si>
  <si>
    <t>Обеспеченность врачами-педиатрами</t>
  </si>
  <si>
    <t>количество человек на 10 000 детского населения</t>
  </si>
  <si>
    <t>1.1.3</t>
  </si>
  <si>
    <t>Число родившихся</t>
  </si>
  <si>
    <t>человек</t>
  </si>
  <si>
    <t>1.1.4</t>
  </si>
  <si>
    <t>Количество зарегистрированных браков</t>
  </si>
  <si>
    <t>1.1.5</t>
  </si>
  <si>
    <t>Количество многодетных семей</t>
  </si>
  <si>
    <t>тыс. семей</t>
  </si>
  <si>
    <t>1.2</t>
  </si>
  <si>
    <t>1.2.1.</t>
  </si>
  <si>
    <t>Доля выпускников 11-х классов, поступивших в колледжи, техникумы и вузы, расположенные на территории Кировской области</t>
  </si>
  <si>
    <t>процент</t>
  </si>
  <si>
    <t>1.2.2.</t>
  </si>
  <si>
    <t>Удовлетворенность населения качеством образования</t>
  </si>
  <si>
    <t>1.2.3.</t>
  </si>
  <si>
    <t>Доля выпускников 9 и 11 классов, получивших аттестаты об основном общем и среднем общем образовании с отличием, к общей численности выпускников 9 и 11 классов, прошедших государственную итоговую аттестацию</t>
  </si>
  <si>
    <t>1.2.4.</t>
  </si>
  <si>
    <t>Доля школьников, охваченных профориентационными мероприятиями</t>
  </si>
  <si>
    <t>1.2.5.</t>
  </si>
  <si>
    <t>Количество выпусников профессиональных учебных заведений, трудоустроившихся в Кировской области</t>
  </si>
  <si>
    <t>1.2.6</t>
  </si>
  <si>
    <t>Доля педагогических работников, получающих заработную плату выше средней по региону</t>
  </si>
  <si>
    <t>1.2.7.</t>
  </si>
  <si>
    <t xml:space="preserve">Доля образовательных учреждений, соответствующих требованиям санитарно-эпидемологического, противопожарного законодательства, антитеррористической защищенности объектов
</t>
  </si>
  <si>
    <t>1.3</t>
  </si>
  <si>
    <t>Направление 1 «Создание условий для воспитания гармонично развитой, патриотичной и социально ответственной личности и возможностей для реализации потенциала молодежи»
Направление 2 «Увеличение доли молодых людей, верящих в возможности самореализации в Кировской области, и делающих выбор в продолжение образования, трудоустройство и создание семьи в регионе»
Направление 3 «Увеличение доли молодых людей, участвующих в проектах и программах, направленных на профессиональное, личностное развитие и патриотическое воспитание»
Направление 4 «Увеличение доли молодых людей, вовлеченных в добровольческую и общественную деятельность»
Направление 5 «Поддержка молодежи в решении жилищных вопросов»
Направление 6 «Содействие профессиональному росту молодежи, развитие ее предпринимательской активности»
Направление 7 «Вовлеченность молодежи в процесс развития региона»</t>
  </si>
  <si>
    <t>1.3.1</t>
  </si>
  <si>
    <t>Доля молодых людей, верящих в возможности самореализации в Кировской области</t>
  </si>
  <si>
    <t>1.3.2.</t>
  </si>
  <si>
    <t>Доля граждан, вовлеченных в добровольческую деятельность</t>
  </si>
  <si>
    <t>1.4</t>
  </si>
  <si>
    <t>Направление 1 «Удовлетворение культурно-досуговых запросов семей»
Направление 2 «Развитие инфраструктуры учреждений культуры»
Направление 3 «Создание условий для развития профессиональной и любительской творческой деятельности, креативного и народного творчества»
Направление 4 «Сохранение, развитие и цифровизация культурного наследия»
Направление 5 «Формирование актуальной современной повестки в культуре»</t>
  </si>
  <si>
    <t>1.4.1.</t>
  </si>
  <si>
    <t xml:space="preserve">Увеличение числа посещений культурных мероприятий </t>
  </si>
  <si>
    <t>млн. единиц</t>
  </si>
  <si>
    <t>1.4.2.</t>
  </si>
  <si>
    <t>Количество модернизированных, отремонтированных организаций культуры (нарастающим итогом)</t>
  </si>
  <si>
    <t>1.5</t>
  </si>
  <si>
    <t>Направление 1 «Удовлетворенность граждан условиями для занятий физической культурой и спортом»
Направление 2 «Развитие спортивной инфраструктуры»
Направление 3 «Стимулирование выполнения норм ГТО»
Направление 4 «Поддержка детского спорта»
Направление 5 «Создание спортивных клубов во всех школах»
Направление 6 «Обучение всех школьников навыкам плавания»
Направление 7 «Создание условий для развития профессионального спорта»</t>
  </si>
  <si>
    <t>1.5.1</t>
  </si>
  <si>
    <t>Доля граждан, систематически занимающихся физической культурой и спортом</t>
  </si>
  <si>
    <t>1.5.2</t>
  </si>
  <si>
    <t>Доля граждан, принявших участие в выполнении нормативов Всероссийского физкультурно-спортивного комплекса «Готов к труду и обороне» от общей численности населения Кировской области</t>
  </si>
  <si>
    <t>1.5.3</t>
  </si>
  <si>
    <t>Доля обучающихся, систематически занимающихся спортом, в общей численности обучающихся</t>
  </si>
  <si>
    <t>1.5.4</t>
  </si>
  <si>
    <t>Доля детей школьного возраста, систематически занимающихся физической культурой и спортом на базах общеобразовательных организаций</t>
  </si>
  <si>
    <t>1.5.5</t>
  </si>
  <si>
    <t xml:space="preserve">Доля детей школьного возраста, имеющих навыки плавания </t>
  </si>
  <si>
    <t>1.6</t>
  </si>
  <si>
    <t>Направление 1 «Подготовка, привлечение и поддержка медицинских работников»
Направление 2 «Обеспечение доступной и качественной медицинской помощи (первичное звено, детская медицина, скорая медицинская помощь, высокотехнологичная помощь)»
Направление 3 «Повышение продолжительности жизни жителей»
Направление 4 «Популяризация здорового образа жизни»</t>
  </si>
  <si>
    <t>1.6.1</t>
  </si>
  <si>
    <t>Удовлетворенность качеством и доступностью медицинской помощи</t>
  </si>
  <si>
    <t>1.6.2</t>
  </si>
  <si>
    <t>Обеспеченность врачами</t>
  </si>
  <si>
    <t>человек на 10 000 населения</t>
  </si>
  <si>
    <t>1.6.3</t>
  </si>
  <si>
    <t>Общий коэффициент смертности</t>
  </si>
  <si>
    <t>число умерших на 1000 человек населения</t>
  </si>
  <si>
    <t>1.6.4</t>
  </si>
  <si>
    <t>Доля посещений врачей с профилактическими целями</t>
  </si>
  <si>
    <t>1.7</t>
  </si>
  <si>
    <t>Направление 1 «Развитие системы социальной поддержки граждан»
Направление 2 «Внедрение новых, современных технологий социального обслуживания для доступности и охвата»
Направление 3 «Развитие объектов инфраструктуры социального обслуживания»
Направление 4 «Активное долголетие»</t>
  </si>
  <si>
    <t>1.7.1</t>
  </si>
  <si>
    <t>Количество детей-сирот и детей, оставшихся без попечения родителей, находящихся в специализированных учреждениях</t>
  </si>
  <si>
    <t>1.7.2</t>
  </si>
  <si>
    <t>1.7.3</t>
  </si>
  <si>
    <t>Численность граждан старшего поколения, которые участвуют в программе "Активное долголетие"</t>
  </si>
  <si>
    <t>тыс. участников</t>
  </si>
  <si>
    <t>Приоритет «Развитая инфраструктура»</t>
  </si>
  <si>
    <t>2.1</t>
  </si>
  <si>
    <t>Направление 1 «Формирование опорной сети основных автомобильных дорог общего пользования»
Направление 2 «Обеспечение проезжего состояния муниципальных дорог»
Направление 3 «Создание и развитие устойчивых транспортных связей (внутрирегиональных и межрегиональных)»
Направление 4 «Создание транспортно-логистического каркаса для обеспечения потребностей бизнеса»
Направление 5 «Строительство и модернизация объектов дорожного сервиса (автостанции, заправки, пункты питания и т.д.)»
Направление 6 «Развитие аэропорта с повышением его пропускной способности»
Направление 7 «Развитие судоходства на реке Вятка»</t>
  </si>
  <si>
    <t>2.1.1</t>
  </si>
  <si>
    <t>Нормативное состояние опорной сети автомобильных дорог</t>
  </si>
  <si>
    <t>2.1.2</t>
  </si>
  <si>
    <t>Нормативное состояние дорог</t>
  </si>
  <si>
    <t>2.1.3</t>
  </si>
  <si>
    <t>Нормативное состояние дорог регионального и межмуниципального значения</t>
  </si>
  <si>
    <t>2.1.4</t>
  </si>
  <si>
    <t>Перевезено пассажиров воздушным транспортом</t>
  </si>
  <si>
    <t>2.1.5</t>
  </si>
  <si>
    <t>Удовлетворенность состоянием дорог</t>
  </si>
  <si>
    <t>2.1.6</t>
  </si>
  <si>
    <t>Удовлетворенность работой общественного транспорта</t>
  </si>
  <si>
    <t>2.1.7</t>
  </si>
  <si>
    <t>Протяженность участков реки Вятки с гарантированными габаритами судового хода</t>
  </si>
  <si>
    <t>км</t>
  </si>
  <si>
    <t>2.2</t>
  </si>
  <si>
    <t>Направление 1 «Повышение энергоэффективности»
Направление 2 «Повышение надежности системы ЖКХ»
Направление 3 «Обеспечение доступности коммунальных услуг»
Направление 4 «Газификация всех муниципальных образований»
Направление 5 «Создание эффективной системы тарифного регулирования»
Направление 6 «Повышение качества управления многоквартирными домами»</t>
  </si>
  <si>
    <t>2.2.1</t>
  </si>
  <si>
    <t>Снижение количества аварий и инцидентов на системах жизнеобеспечения</t>
  </si>
  <si>
    <t>единиц</t>
  </si>
  <si>
    <t>2.2.2</t>
  </si>
  <si>
    <t>Количество муниципальных образований, газифицированных природным газом</t>
  </si>
  <si>
    <t>2.2.3</t>
  </si>
  <si>
    <t>Уменьшение обращений количества граждан на некачественную работу управляющих компаний</t>
  </si>
  <si>
    <t>2.2.4</t>
  </si>
  <si>
    <t>Удовлетворенность граждан работой ЖКХ</t>
  </si>
  <si>
    <t>2.3</t>
  </si>
  <si>
    <t xml:space="preserve">Направление 1 «Благоустройство дворовых территорий и общественных пространств в городской и сельской местности»
Направление 2 «Освещение и озеленение населенных пунктов»
Направление 3 «Внедрение системы «умный город» в городской агломерации»
Направление 4 «Доступность общественного транспорта (внутригородского, межпоселенческого)»
Направление 5 «Развитие современной инфраструктуры в сельских населенных пунктах»
</t>
  </si>
  <si>
    <t>2.3.1</t>
  </si>
  <si>
    <t>Удовлетворенность уровнем благоустройства общественных территорий</t>
  </si>
  <si>
    <t>2.3.2</t>
  </si>
  <si>
    <t>Удовлетворенность уровнем благоустройства двора, территории вокруг дома</t>
  </si>
  <si>
    <t>2.4</t>
  </si>
  <si>
    <t>Направление 1 «Ликвидация объектов накопленного вреда окружающей среде, полигонов и свалок отходов»
Направление 2 «Обеспечение охраны окружающей среды (сохранение и восстановление природных ресурсов, предотвращение негативного воздействия)»
Направление 3 «Снижение загрязнения атмосферного воздуха и его очищение»
Направление 4 «Снижение загрязнения и сохранение качества водных ресурсов»
Направление 5 «Строительство мусоросортировочных и мусороперерабатывающих комплексов»
Направление 6 «Проведение экологического просвещения и стимулирование раздельного сбора мусора»</t>
  </si>
  <si>
    <t>2.4.1</t>
  </si>
  <si>
    <t>Количество ликвидированных объектов накопленного вреда окружающей среде, полигонов и свалок отходов</t>
  </si>
  <si>
    <t>2.4.2</t>
  </si>
  <si>
    <t>Удовлетворенность экологической ситуацией</t>
  </si>
  <si>
    <t>2.4.3</t>
  </si>
  <si>
    <t>Удовлетворенность организацией и вывозом мусора, бытовых отходов</t>
  </si>
  <si>
    <t>2.5</t>
  </si>
  <si>
    <t>Направление 1 «Безопасность городской и сельской среды»
Направление 2 «Безопасность труда»
Направление 3 «Пожарная безопасность» 
Направление 4 «Безопасность на воде»
Направление 5 «Безопасность на дорогах»
Направление 6 «Противодействие коррупции»
Направление 7 «Защита от чрезвычайных ситуаций»
Направление 8 «Антитеррористическая защита»</t>
  </si>
  <si>
    <t>2.5.1</t>
  </si>
  <si>
    <t>Снижение количества погибших вследствие пожаров на территории Кировской области</t>
  </si>
  <si>
    <t>2.5.2</t>
  </si>
  <si>
    <t>Снижение количества погибших на водных объектах на территории Кировской области</t>
  </si>
  <si>
    <t>2.5.3</t>
  </si>
  <si>
    <t>Снижение количества погибших в дорожно-транспортных происшествиях</t>
  </si>
  <si>
    <t>2.5.4</t>
  </si>
  <si>
    <t xml:space="preserve">Доля образовательных учреждений, соответствующих требованиям антитеррористической защищенности объектов
</t>
  </si>
  <si>
    <t>2.5.5</t>
  </si>
  <si>
    <t>2.5.6</t>
  </si>
  <si>
    <t>Доля общественно значимых мест населенных пунктов, которые находятся под постоянным видеонаблюдением с использованием систем видеоаналитики</t>
  </si>
  <si>
    <t>Приоритет «Экономическое развитие»</t>
  </si>
  <si>
    <t>3.1</t>
  </si>
  <si>
    <t>Направление 1 «Повышение эффективности действующих предприятий»
Направление 2 «Создание новых производств»
Направление 3 «Восстановление прежних, утраченных производств»
Направление 4 «Эффективность использования лесных ресурсов»
Направление 5 «Повышение производительности труда»
Направление 6 «Научно-инновационное развитие»
Направление 7 «Кадровое обеспечение потребности предприятий»</t>
  </si>
  <si>
    <t>3.1.1</t>
  </si>
  <si>
    <t>Объем отгруженных товаров собственного производства, выполненных работ и услуг собственными силами по обрабатывающим производствам</t>
  </si>
  <si>
    <t>млрд. рублей</t>
  </si>
  <si>
    <t>3.1.2</t>
  </si>
  <si>
    <t>Индекс производства по обрабатывающим производствам</t>
  </si>
  <si>
    <t>3.1.3</t>
  </si>
  <si>
    <t>Отношение фактического объема заготовки древесины к установленной расчетной лесосеке</t>
  </si>
  <si>
    <t>3.1.4</t>
  </si>
  <si>
    <t>Сокращение числа вакансий на предприятиях промышленности</t>
  </si>
  <si>
    <t>3.1.5</t>
  </si>
  <si>
    <t>Производительность труда на предприятиях обрабатывающих производств</t>
  </si>
  <si>
    <t>млн.рублей на человека</t>
  </si>
  <si>
    <t>3.2</t>
  </si>
  <si>
    <t>Направление 1 «Увеличение объемов переработки молока»
Направление 2 «Развитие пищевой промышленности»
Направление 3 «Вовлечение в оборот земель сельхозназначения, в том числе неиспользуемой пашни»
Направление 4 «Глубокая переработка озимой ржи»
Направление 5 «Повышение автоматизации труда»
Направление 6 «Развитие малых форм хозяйствования, в том числе фермерства»
Направление 7 «Развитие овощеводства»</t>
  </si>
  <si>
    <t>3.2.1</t>
  </si>
  <si>
    <t>Молоко сырое крупного рогатого скота, козье и овечье, переработанное на пищевую продукцию</t>
  </si>
  <si>
    <t>тыс. тонн</t>
  </si>
  <si>
    <t>3.2.2</t>
  </si>
  <si>
    <t>Оборот организаций пищевой промышленности</t>
  </si>
  <si>
    <t>3.2.3</t>
  </si>
  <si>
    <t>Вовлечение в сельскохозяйственный оборот неиспользуемой пашни и инвестиционно-привлекательных земель</t>
  </si>
  <si>
    <t>тыс. га</t>
  </si>
  <si>
    <t>3.2.4</t>
  </si>
  <si>
    <t>Валовой сбор ржи озимой и яровой в хозяйствах всех категорий</t>
  </si>
  <si>
    <t>3.2.5</t>
  </si>
  <si>
    <t>Производительность труда в сельскохозяйственных организациях</t>
  </si>
  <si>
    <t xml:space="preserve">млн. рублей </t>
  </si>
  <si>
    <t>3.2.6</t>
  </si>
  <si>
    <t>Произведено овощей открытого грунта в сельскохозяйственных организациях, крестьянских (фермерских) хозяйствах и у индивидуальных предпринимателей</t>
  </si>
  <si>
    <t>3.3</t>
  </si>
  <si>
    <t xml:space="preserve">Направление 1 «Комплексное развитие территорий»
Направление 2 «Увеличение градостроительных возможностей»
Направление 3 «Увеличение объемов жилищного строительства и повышение его доступности для граждан»
Направление 4 «Ликвидация аварийного жилищного фонда»
Направление 5 «Усовершенствование механизма государственной поддержки строительной отрасли»
Направление 6 «Производство строительных материалов»
Направление 7 «Долгосрочное планирование и заказ из социальной сферы на строительство и ремонт объектов»
</t>
  </si>
  <si>
    <t>3.3.1</t>
  </si>
  <si>
    <t>Доля ввода жилья в рамках комплексного развития территорий от общего ввода жилья в Кировской области</t>
  </si>
  <si>
    <t>3.3.2</t>
  </si>
  <si>
    <t xml:space="preserve">Площадь земельных участков, имеющие градостроительные планы </t>
  </si>
  <si>
    <t>млн. кв.м</t>
  </si>
  <si>
    <t>3.3.3</t>
  </si>
  <si>
    <t>Коэффициент доступности жилья</t>
  </si>
  <si>
    <t>3.3.4</t>
  </si>
  <si>
    <t>Количество квадратных метров расселенного непригодного для проживания жилищного фонда (нарастающим итогом)</t>
  </si>
  <si>
    <t>тыс. кв.м</t>
  </si>
  <si>
    <t>3.3.5</t>
  </si>
  <si>
    <t>Ввод жилья</t>
  </si>
  <si>
    <t>тыс. кв.м.</t>
  </si>
  <si>
    <t>3.4</t>
  </si>
  <si>
    <t>Направление 1 «Вовлечение бизнеса в формирование политики в сфере предпринимательства»
Направление 2 «Одно окно для получения мер поддержки»
Направление 3 «Сопровождение предпринимателя от идеи до реализации проекта»
Направление 4 «Формирование новых бизнесов на базе цифровых технологий»
Направление 5 «Развитие сферы IT как сферы интересов молодежи»
Направление 6 «Развитие туризма и индустрии гостеприимства»</t>
  </si>
  <si>
    <t>3.4.1</t>
  </si>
  <si>
    <t>Оборот малых и средних предприятий, включая микропредприятия</t>
  </si>
  <si>
    <t>3.4.2</t>
  </si>
  <si>
    <t>Количество субъектов МСП</t>
  </si>
  <si>
    <t>3.4.3</t>
  </si>
  <si>
    <t>Доля субъектов МСП, относящихся к категории «средние», в общем количестве субъектов МСП  (без учета «микро»)</t>
  </si>
  <si>
    <t>3.4.4</t>
  </si>
  <si>
    <t xml:space="preserve">Туристический поток </t>
  </si>
  <si>
    <t>3.5</t>
  </si>
  <si>
    <t>Направление 1 «Стимулирование инвестиционной деятельности»
Направление 2 «Развитие деловой среды»
Направление 3 «Проактивные подходы к стимулированию инвестиционной деятельности»
Направление 4 «Клиентоцентричность»</t>
  </si>
  <si>
    <t>3.5.1</t>
  </si>
  <si>
    <t>Индекс физического объема инвестиций в основной капитал к уровню 2023 года</t>
  </si>
  <si>
    <t>3.5.2</t>
  </si>
  <si>
    <t>Место Кировской области в Национальном рейтинге состояния инвестиционного климата</t>
  </si>
  <si>
    <t>место</t>
  </si>
  <si>
    <t>Приоритет «Управление развитием»</t>
  </si>
  <si>
    <t>4.2</t>
  </si>
  <si>
    <t>4.2.1</t>
  </si>
  <si>
    <t>Количество точек роста, включенных в перечень на федеральном уровне (нарастающим итогом с 2024 года)</t>
  </si>
  <si>
    <t>4.2.2</t>
  </si>
  <si>
    <t>Количество разработанных мастер- планов для городской агломерации и опорных населенных пунктов</t>
  </si>
  <si>
    <t>4.2.3</t>
  </si>
  <si>
    <t>Количество центров развития региона</t>
  </si>
  <si>
    <t>4.3</t>
  </si>
  <si>
    <t>4.3.1</t>
  </si>
  <si>
    <t>Доля домохозяйств, которым обеспечена возможность качественного высокоскоростного широкополосного доступа к информационно-телекоммуникационной сети «Интернет»</t>
  </si>
  <si>
    <t>4.3.2</t>
  </si>
  <si>
    <t>Доля предоставления массовых социально значимых государственных и муниципальных услуг в электронной форме</t>
  </si>
  <si>
    <t>4.4</t>
  </si>
  <si>
    <t>4.4.1</t>
  </si>
  <si>
    <t>4.4.2</t>
  </si>
  <si>
    <t xml:space="preserve">Направление 1 «Повышение качества образования граждан (дошкольное образование, общее среднее (полное) образование, дополнительное образование, среднее профессиональное образование, высшее образование, в том числе Кампус мирового уровня)»
Направление 2 «Ранняя профориентация в школе в соответствии с кадровыми потребностями региона»
Направление 3 «Подготовка и поддержка педагогов Кировской области детских садов, школ, колледжей, техникумов и дополнительного образования»
Направление 4 «Воспитание у детей и молодежи традиционных ценностей российского общества»
Направление 5 «Обеспечение безопасности в образовательных учреждениях»
</t>
  </si>
  <si>
    <t>Количество детей-сирот, переданных на воспитание в семью</t>
  </si>
  <si>
    <t>Реализовано проектов некоммерческих организаций, получивших финансовую поддержку от органов публичной власти</t>
  </si>
  <si>
    <t>Доля расходов областного бюджета в объеме собственных доходов, распределяемых с учетом мнения  граждан</t>
  </si>
  <si>
    <t>Задача 1 «Семья и дети»</t>
  </si>
  <si>
    <t>Задача 2 «Образование»</t>
  </si>
  <si>
    <t>Задача 3 «Молодежь»</t>
  </si>
  <si>
    <t>Задача 4 «Культура»</t>
  </si>
  <si>
    <t>Задача 5 «Физическая культура и массовый спорт»</t>
  </si>
  <si>
    <t>Задача 6 «Здравоохранение»</t>
  </si>
  <si>
    <t>Задача 7 «Социальное обслуживание и социальная поддержка граждан»</t>
  </si>
  <si>
    <t>Задача 1 «Дорожно-транспортное развитие»</t>
  </si>
  <si>
    <t>Задача 2 «Создание эффективной инженерной и коммунальной инфраструктуры, развитие газификации»</t>
  </si>
  <si>
    <t>Задача 3 «Повышение качества городской и сельской среды»</t>
  </si>
  <si>
    <t>Задача 4 «Экологическое благополучие»</t>
  </si>
  <si>
    <t>Задача 5 «Безопасная среда для жизни»</t>
  </si>
  <si>
    <t>Задача 1 «Динамичное развитие промышленности (оборонно-промышленный комплекс, машиностроение, станкостроение, беспилотные авиационные системы, деревообработка, химическая промышленность, биотехнологии)»</t>
  </si>
  <si>
    <t>Задача 2 «Высокотехнологичный агропромышленный комплекс»</t>
  </si>
  <si>
    <t>Задача 3 «Строительная отрасль как драйвер развития»</t>
  </si>
  <si>
    <t>Задача 4 «Развитие малого и среднего бизнеса»</t>
  </si>
  <si>
    <t>Задача 5 «Создание привлекательного инвестиционного климата»</t>
  </si>
  <si>
    <t>Задача 2 «Пространственное развитие»</t>
  </si>
  <si>
    <t>Задача 4 «Цифровизация»</t>
  </si>
  <si>
    <t>Задача 5 «Общественный контроль и участие граждан»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</si>
</sst>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0.0"/>
    <numFmt numFmtId="166" formatCode="0.000"/>
    <numFmt numFmtId="167" formatCode="#,##0\ _₽"/>
  </numFmts>
  <fonts count="15" x14ac:knownFonts="1">
    <font>
      <sz val="11"/>
      <color theme="1"/>
      <name val="Calibri"/>
      <scheme val="minor"/>
    </font>
    <font>
      <sz val="8.25"/>
      <name val="Tahoma"/>
    </font>
    <font>
      <sz val="11"/>
      <name val="Calibri"/>
    </font>
    <font>
      <sz val="10"/>
      <name val="Arial Cyr"/>
    </font>
    <font>
      <sz val="14"/>
      <name val="Times New Roman"/>
    </font>
    <font>
      <b/>
      <sz val="24"/>
      <name val="Times New Roman"/>
    </font>
    <font>
      <b/>
      <sz val="16"/>
      <name val="Times New Roman"/>
    </font>
    <font>
      <b/>
      <i/>
      <sz val="14"/>
      <name val="Times New Roman"/>
    </font>
    <font>
      <sz val="9"/>
      <name val="Times New Roman"/>
    </font>
    <font>
      <b/>
      <sz val="14"/>
      <name val="Times New Roman"/>
    </font>
    <font>
      <sz val="11"/>
      <name val="Calibri"/>
      <scheme val="minor"/>
    </font>
    <font>
      <sz val="14"/>
      <color theme="1"/>
      <name val="Times New Roman"/>
    </font>
    <font>
      <sz val="14"/>
      <color indexed="2"/>
      <name val="Times New Roman"/>
    </font>
    <font>
      <b/>
      <i/>
      <sz val="14"/>
      <color theme="1"/>
      <name val="Times New Roman"/>
    </font>
    <font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5"/>
      </patternFill>
    </fill>
    <fill>
      <patternFill patternType="solid">
        <fgColor theme="0"/>
        <bgColor theme="0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12">
    <xf numFmtId="0" fontId="0" fillId="0" borderId="0"/>
    <xf numFmtId="0" fontId="1" fillId="0" borderId="0">
      <protection locked="0"/>
    </xf>
    <xf numFmtId="0" fontId="1" fillId="0" borderId="0">
      <protection locked="0"/>
    </xf>
    <xf numFmtId="0" fontId="1" fillId="0" borderId="0">
      <protection locked="0"/>
    </xf>
    <xf numFmtId="0" fontId="1" fillId="0" borderId="0">
      <protection locked="0"/>
    </xf>
    <xf numFmtId="0" fontId="14" fillId="0" borderId="0"/>
    <xf numFmtId="0" fontId="14" fillId="0" borderId="0"/>
    <xf numFmtId="0" fontId="2" fillId="0" borderId="0"/>
    <xf numFmtId="0" fontId="14" fillId="0" borderId="0"/>
    <xf numFmtId="0" fontId="3" fillId="0" borderId="0"/>
    <xf numFmtId="0" fontId="14" fillId="0" borderId="0"/>
    <xf numFmtId="0" fontId="2" fillId="0" borderId="0"/>
  </cellStyleXfs>
  <cellXfs count="202">
    <xf numFmtId="0" fontId="0" fillId="0" borderId="0" xfId="0"/>
    <xf numFmtId="0" fontId="4" fillId="0" borderId="0" xfId="0" applyFont="1" applyAlignment="1">
      <alignment wrapText="1"/>
    </xf>
    <xf numFmtId="0" fontId="4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wrapText="1"/>
    </xf>
    <xf numFmtId="0" fontId="7" fillId="0" borderId="1" xfId="0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164" fontId="8" fillId="0" borderId="1" xfId="0" applyNumberFormat="1" applyFont="1" applyBorder="1" applyAlignment="1">
      <alignment horizontal="center" vertical="top"/>
    </xf>
    <xf numFmtId="0" fontId="4" fillId="0" borderId="1" xfId="0" applyFont="1" applyBorder="1" applyAlignment="1">
      <alignment wrapText="1"/>
    </xf>
    <xf numFmtId="165" fontId="4" fillId="0" borderId="1" xfId="0" applyNumberFormat="1" applyFont="1" applyBorder="1" applyAlignment="1">
      <alignment horizontal="center" vertical="top" wrapText="1"/>
    </xf>
    <xf numFmtId="164" fontId="4" fillId="0" borderId="1" xfId="0" applyNumberFormat="1" applyFont="1" applyBorder="1" applyAlignment="1">
      <alignment horizontal="center" vertical="top"/>
    </xf>
    <xf numFmtId="165" fontId="4" fillId="0" borderId="1" xfId="0" applyNumberFormat="1" applyFont="1" applyBorder="1" applyAlignment="1">
      <alignment horizontal="center" vertical="top"/>
    </xf>
    <xf numFmtId="0" fontId="7" fillId="0" borderId="2" xfId="0" applyFont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166" fontId="4" fillId="0" borderId="1" xfId="0" applyNumberFormat="1" applyFont="1" applyBorder="1" applyAlignment="1">
      <alignment horizontal="center" vertical="top" wrapText="1"/>
    </xf>
    <xf numFmtId="2" fontId="4" fillId="0" borderId="1" xfId="0" applyNumberFormat="1" applyFont="1" applyBorder="1" applyAlignment="1">
      <alignment horizontal="center" vertical="top" wrapText="1"/>
    </xf>
    <xf numFmtId="49" fontId="4" fillId="0" borderId="1" xfId="0" applyNumberFormat="1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49" fontId="9" fillId="0" borderId="1" xfId="0" applyNumberFormat="1" applyFont="1" applyBorder="1" applyAlignment="1">
      <alignment horizontal="center" vertical="top" wrapText="1"/>
    </xf>
    <xf numFmtId="164" fontId="4" fillId="0" borderId="1" xfId="0" applyNumberFormat="1" applyFont="1" applyBorder="1" applyAlignment="1">
      <alignment vertical="top"/>
    </xf>
    <xf numFmtId="1" fontId="4" fillId="0" borderId="1" xfId="0" applyNumberFormat="1" applyFont="1" applyBorder="1" applyAlignment="1">
      <alignment horizontal="center" vertical="top" wrapText="1"/>
    </xf>
    <xf numFmtId="49" fontId="4" fillId="2" borderId="1" xfId="0" applyNumberFormat="1" applyFont="1" applyFill="1" applyBorder="1" applyAlignment="1">
      <alignment horizontal="center" vertical="top" wrapText="1"/>
    </xf>
    <xf numFmtId="165" fontId="11" fillId="3" borderId="1" xfId="0" applyNumberFormat="1" applyFont="1" applyFill="1" applyBorder="1" applyAlignment="1">
      <alignment horizontal="center" vertical="top" wrapText="1"/>
    </xf>
    <xf numFmtId="2" fontId="11" fillId="3" borderId="1" xfId="0" applyNumberFormat="1" applyFont="1" applyFill="1" applyBorder="1" applyAlignment="1">
      <alignment horizontal="center" vertical="top" wrapText="1"/>
    </xf>
    <xf numFmtId="0" fontId="7" fillId="2" borderId="1" xfId="0" applyFont="1" applyFill="1" applyBorder="1" applyAlignment="1">
      <alignment vertical="top" wrapText="1"/>
    </xf>
    <xf numFmtId="0" fontId="12" fillId="2" borderId="1" xfId="0" applyFont="1" applyFill="1" applyBorder="1" applyAlignment="1">
      <alignment horizontal="center" vertical="top" wrapText="1"/>
    </xf>
    <xf numFmtId="0" fontId="12" fillId="2" borderId="1" xfId="0" applyFont="1" applyFill="1" applyBorder="1" applyAlignment="1">
      <alignment wrapText="1"/>
    </xf>
    <xf numFmtId="2" fontId="12" fillId="2" borderId="1" xfId="0" applyNumberFormat="1" applyFont="1" applyFill="1" applyBorder="1" applyAlignment="1">
      <alignment horizontal="center" vertical="top" wrapText="1"/>
    </xf>
    <xf numFmtId="0" fontId="4" fillId="2" borderId="0" xfId="0" applyFont="1" applyFill="1" applyAlignment="1">
      <alignment wrapText="1"/>
    </xf>
    <xf numFmtId="0" fontId="11" fillId="2" borderId="1" xfId="0" applyFont="1" applyFill="1" applyBorder="1" applyAlignment="1">
      <alignment vertical="top" wrapText="1"/>
    </xf>
    <xf numFmtId="0" fontId="4" fillId="2" borderId="1" xfId="0" applyFont="1" applyFill="1" applyBorder="1" applyAlignment="1">
      <alignment horizontal="center" vertical="top" wrapText="1"/>
    </xf>
    <xf numFmtId="1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top" wrapText="1"/>
    </xf>
    <xf numFmtId="0" fontId="11" fillId="0" borderId="1" xfId="0" applyFont="1" applyBorder="1" applyAlignment="1">
      <alignment horizontal="center" vertical="top" wrapText="1"/>
    </xf>
    <xf numFmtId="1" fontId="11" fillId="0" borderId="1" xfId="0" applyNumberFormat="1" applyFont="1" applyBorder="1" applyAlignment="1">
      <alignment horizontal="center" vertical="top" wrapText="1"/>
    </xf>
    <xf numFmtId="164" fontId="11" fillId="0" borderId="1" xfId="0" applyNumberFormat="1" applyFont="1" applyBorder="1" applyAlignment="1">
      <alignment horizontal="center" vertical="top" wrapText="1"/>
    </xf>
    <xf numFmtId="165" fontId="4" fillId="0" borderId="1" xfId="6" applyNumberFormat="1" applyFont="1" applyBorder="1" applyAlignment="1">
      <alignment horizontal="center" vertical="top" wrapText="1"/>
    </xf>
    <xf numFmtId="1" fontId="4" fillId="0" borderId="1" xfId="6" applyNumberFormat="1" applyFont="1" applyBorder="1" applyAlignment="1">
      <alignment horizontal="center" vertical="top" wrapText="1"/>
    </xf>
    <xf numFmtId="1" fontId="4" fillId="0" borderId="1" xfId="6" applyNumberFormat="1" applyFont="1" applyBorder="1" applyAlignment="1">
      <alignment horizontal="center" vertical="top"/>
    </xf>
    <xf numFmtId="0" fontId="4" fillId="2" borderId="1" xfId="0" applyFont="1" applyFill="1" applyBorder="1" applyAlignment="1">
      <alignment wrapText="1"/>
    </xf>
    <xf numFmtId="164" fontId="4" fillId="2" borderId="1" xfId="0" applyNumberFormat="1" applyFont="1" applyFill="1" applyBorder="1" applyAlignment="1">
      <alignment horizontal="center" vertical="top"/>
    </xf>
    <xf numFmtId="165" fontId="4" fillId="2" borderId="1" xfId="0" applyNumberFormat="1" applyFont="1" applyFill="1" applyBorder="1" applyAlignment="1">
      <alignment horizontal="center" vertical="top" wrapText="1"/>
    </xf>
    <xf numFmtId="165" fontId="4" fillId="2" borderId="1" xfId="6" applyNumberFormat="1" applyFont="1" applyFill="1" applyBorder="1" applyAlignment="1">
      <alignment horizontal="center" vertical="top" wrapText="1"/>
    </xf>
    <xf numFmtId="165" fontId="4" fillId="2" borderId="1" xfId="6" applyNumberFormat="1" applyFont="1" applyFill="1" applyBorder="1" applyAlignment="1">
      <alignment horizontal="center" vertical="top"/>
    </xf>
    <xf numFmtId="0" fontId="13" fillId="2" borderId="1" xfId="0" applyFont="1" applyFill="1" applyBorder="1" applyAlignment="1">
      <alignment vertical="top" wrapText="1"/>
    </xf>
    <xf numFmtId="0" fontId="11" fillId="2" borderId="1" xfId="0" applyFont="1" applyFill="1" applyBorder="1" applyAlignment="1">
      <alignment horizontal="center" vertical="top" wrapText="1"/>
    </xf>
    <xf numFmtId="0" fontId="11" fillId="2" borderId="2" xfId="0" applyFont="1" applyFill="1" applyBorder="1" applyAlignment="1">
      <alignment horizontal="center" vertical="top" wrapText="1"/>
    </xf>
    <xf numFmtId="165" fontId="11" fillId="2" borderId="1" xfId="0" applyNumberFormat="1" applyFont="1" applyFill="1" applyBorder="1" applyAlignment="1">
      <alignment horizontal="center" vertical="top" wrapText="1"/>
    </xf>
    <xf numFmtId="0" fontId="11" fillId="0" borderId="1" xfId="0" applyFont="1" applyBorder="1" applyAlignment="1">
      <alignment vertical="top" wrapText="1"/>
    </xf>
    <xf numFmtId="165" fontId="11" fillId="0" borderId="1" xfId="0" applyNumberFormat="1" applyFont="1" applyBorder="1" applyAlignment="1">
      <alignment horizontal="center" vertical="top" wrapText="1"/>
    </xf>
    <xf numFmtId="165" fontId="4" fillId="0" borderId="1" xfId="10" applyNumberFormat="1" applyFont="1" applyBorder="1" applyAlignment="1">
      <alignment horizontal="center" vertical="top" wrapText="1"/>
    </xf>
    <xf numFmtId="165" fontId="11" fillId="0" borderId="1" xfId="10" applyNumberFormat="1" applyFont="1" applyBorder="1" applyAlignment="1">
      <alignment horizontal="center" vertical="top" wrapText="1"/>
    </xf>
    <xf numFmtId="1" fontId="11" fillId="0" borderId="1" xfId="6" applyNumberFormat="1" applyFont="1" applyBorder="1" applyAlignment="1">
      <alignment horizontal="center" vertical="top" wrapText="1"/>
    </xf>
    <xf numFmtId="2" fontId="4" fillId="3" borderId="1" xfId="0" applyNumberFormat="1" applyFont="1" applyFill="1" applyBorder="1" applyAlignment="1">
      <alignment horizontal="center" vertical="top" wrapText="1"/>
    </xf>
    <xf numFmtId="2" fontId="11" fillId="3" borderId="1" xfId="0" applyNumberFormat="1" applyFont="1" applyFill="1" applyBorder="1" applyAlignment="1">
      <alignment horizontal="center" vertical="center" wrapText="1"/>
    </xf>
    <xf numFmtId="165" fontId="4" fillId="0" borderId="3" xfId="6" applyNumberFormat="1" applyFont="1" applyBorder="1" applyAlignment="1">
      <alignment horizontal="center" vertical="top" wrapText="1"/>
    </xf>
    <xf numFmtId="2" fontId="11" fillId="2" borderId="1" xfId="0" applyNumberFormat="1" applyFont="1" applyFill="1" applyBorder="1" applyAlignment="1">
      <alignment horizontal="center" vertical="top" wrapText="1"/>
    </xf>
    <xf numFmtId="2" fontId="11" fillId="0" borderId="1" xfId="0" applyNumberFormat="1" applyFont="1" applyBorder="1" applyAlignment="1">
      <alignment horizontal="center" vertical="top" wrapText="1"/>
    </xf>
    <xf numFmtId="1" fontId="4" fillId="2" borderId="1" xfId="6" applyNumberFormat="1" applyFont="1" applyFill="1" applyBorder="1" applyAlignment="1">
      <alignment horizontal="center" vertical="top" wrapText="1"/>
    </xf>
    <xf numFmtId="0" fontId="7" fillId="0" borderId="3" xfId="6" applyFont="1" applyBorder="1" applyAlignment="1">
      <alignment vertical="top" wrapText="1"/>
    </xf>
    <xf numFmtId="165" fontId="11" fillId="0" borderId="1" xfId="6" applyNumberFormat="1" applyFont="1" applyBorder="1" applyAlignment="1">
      <alignment horizontal="center" vertical="top" wrapText="1"/>
    </xf>
    <xf numFmtId="0" fontId="7" fillId="0" borderId="1" xfId="0" applyFont="1" applyBorder="1" applyAlignment="1">
      <alignment vertical="distributed"/>
    </xf>
    <xf numFmtId="0" fontId="11" fillId="0" borderId="1" xfId="6" applyFont="1" applyBorder="1" applyAlignment="1">
      <alignment horizontal="center" vertical="top" wrapText="1"/>
    </xf>
    <xf numFmtId="1" fontId="4" fillId="0" borderId="1" xfId="11" applyNumberFormat="1" applyFont="1" applyBorder="1" applyAlignment="1">
      <alignment horizontal="center" vertical="top" wrapText="1"/>
    </xf>
    <xf numFmtId="165" fontId="4" fillId="0" borderId="1" xfId="7" applyNumberFormat="1" applyFont="1" applyBorder="1" applyAlignment="1">
      <alignment horizontal="center" vertical="top" wrapText="1"/>
    </xf>
    <xf numFmtId="165" fontId="4" fillId="0" borderId="5" xfId="7" applyNumberFormat="1" applyFont="1" applyBorder="1" applyAlignment="1">
      <alignment horizontal="center" vertical="center" wrapText="1"/>
    </xf>
    <xf numFmtId="165" fontId="4" fillId="0" borderId="1" xfId="7" applyNumberFormat="1" applyFont="1" applyBorder="1" applyAlignment="1">
      <alignment horizontal="center" vertical="center" wrapText="1"/>
    </xf>
    <xf numFmtId="165" fontId="4" fillId="0" borderId="6" xfId="7" applyNumberFormat="1" applyFont="1" applyBorder="1" applyAlignment="1">
      <alignment horizontal="center" vertical="center" wrapText="1"/>
    </xf>
    <xf numFmtId="165" fontId="4" fillId="0" borderId="7" xfId="7" applyNumberFormat="1" applyFont="1" applyBorder="1" applyAlignment="1">
      <alignment horizontal="center" vertical="center" wrapText="1"/>
    </xf>
    <xf numFmtId="165" fontId="4" fillId="0" borderId="3" xfId="7" applyNumberFormat="1" applyFont="1" applyBorder="1" applyAlignment="1">
      <alignment horizontal="center" vertical="center" wrapText="1"/>
    </xf>
    <xf numFmtId="164" fontId="11" fillId="0" borderId="1" xfId="6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1" fontId="11" fillId="0" borderId="1" xfId="6" applyNumberFormat="1" applyFont="1" applyBorder="1" applyAlignment="1">
      <alignment horizontal="center"/>
    </xf>
    <xf numFmtId="0" fontId="4" fillId="4" borderId="1" xfId="0" applyFont="1" applyFill="1" applyBorder="1" applyAlignment="1">
      <alignment horizontal="center" vertical="top" wrapText="1"/>
    </xf>
    <xf numFmtId="165" fontId="4" fillId="4" borderId="1" xfId="0" applyNumberFormat="1" applyFont="1" applyFill="1" applyBorder="1" applyAlignment="1">
      <alignment horizontal="center" vertical="top" wrapText="1"/>
    </xf>
    <xf numFmtId="0" fontId="4" fillId="4" borderId="1" xfId="0" applyFont="1" applyFill="1" applyBorder="1" applyAlignment="1">
      <alignment vertical="top" wrapText="1"/>
    </xf>
    <xf numFmtId="3" fontId="11" fillId="0" borderId="1" xfId="0" applyNumberFormat="1" applyFont="1" applyBorder="1" applyAlignment="1">
      <alignment horizontal="center" vertical="top" wrapText="1"/>
    </xf>
    <xf numFmtId="0" fontId="13" fillId="4" borderId="1" xfId="0" applyFont="1" applyFill="1" applyBorder="1" applyAlignment="1">
      <alignment vertical="top" wrapText="1"/>
    </xf>
    <xf numFmtId="165" fontId="11" fillId="4" borderId="1" xfId="0" applyNumberFormat="1" applyFont="1" applyFill="1" applyBorder="1" applyAlignment="1">
      <alignment horizontal="center" vertical="top" wrapText="1"/>
    </xf>
    <xf numFmtId="0" fontId="7" fillId="0" borderId="1" xfId="0" applyFont="1" applyBorder="1" applyAlignment="1">
      <alignment horizontal="left" vertical="top" wrapText="1"/>
    </xf>
    <xf numFmtId="167" fontId="4" fillId="0" borderId="1" xfId="0" applyNumberFormat="1" applyFont="1" applyBorder="1" applyAlignment="1">
      <alignment horizontal="center" vertical="top" wrapText="1"/>
    </xf>
    <xf numFmtId="3" fontId="4" fillId="0" borderId="1" xfId="0" applyNumberFormat="1" applyFont="1" applyBorder="1" applyAlignment="1">
      <alignment horizontal="center" vertical="top" wrapText="1"/>
    </xf>
    <xf numFmtId="3" fontId="11" fillId="0" borderId="1" xfId="6" applyNumberFormat="1" applyFont="1" applyBorder="1" applyAlignment="1">
      <alignment horizontal="center" wrapText="1"/>
    </xf>
    <xf numFmtId="164" fontId="4" fillId="0" borderId="1" xfId="0" applyNumberFormat="1" applyFont="1" applyBorder="1" applyAlignment="1">
      <alignment horizontal="center" vertical="top" wrapText="1"/>
    </xf>
    <xf numFmtId="164" fontId="4" fillId="0" borderId="1" xfId="5" applyNumberFormat="1" applyFont="1" applyBorder="1" applyAlignment="1">
      <alignment horizontal="center" vertical="top" wrapText="1"/>
    </xf>
    <xf numFmtId="164" fontId="4" fillId="0" borderId="1" xfId="5" applyNumberFormat="1" applyFont="1" applyBorder="1" applyAlignment="1">
      <alignment horizontal="center" vertical="top"/>
    </xf>
    <xf numFmtId="167" fontId="11" fillId="0" borderId="1" xfId="0" applyNumberFormat="1" applyFont="1" applyBorder="1" applyAlignment="1">
      <alignment horizontal="center" vertical="top" wrapText="1"/>
    </xf>
    <xf numFmtId="3" fontId="4" fillId="0" borderId="1" xfId="0" applyNumberFormat="1" applyFont="1" applyBorder="1" applyAlignment="1">
      <alignment vertical="top"/>
    </xf>
    <xf numFmtId="4" fontId="4" fillId="0" borderId="1" xfId="0" applyNumberFormat="1" applyFont="1" applyBorder="1" applyAlignment="1">
      <alignment horizontal="center" vertical="top" wrapText="1"/>
    </xf>
    <xf numFmtId="49" fontId="4" fillId="0" borderId="1" xfId="0" applyNumberFormat="1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3" fontId="4" fillId="0" borderId="1" xfId="0" applyNumberFormat="1" applyFont="1" applyBorder="1" applyAlignment="1">
      <alignment horizontal="center" vertical="top" wrapText="1"/>
    </xf>
    <xf numFmtId="4" fontId="4" fillId="0" borderId="1" xfId="0" applyNumberFormat="1" applyFont="1" applyBorder="1" applyAlignment="1">
      <alignment horizontal="center" vertical="top" wrapText="1"/>
    </xf>
    <xf numFmtId="0" fontId="4" fillId="0" borderId="1" xfId="5" applyFont="1" applyBorder="1" applyAlignment="1">
      <alignment horizontal="center" vertical="top" wrapText="1"/>
    </xf>
    <xf numFmtId="164" fontId="4" fillId="0" borderId="1" xfId="5" applyNumberFormat="1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3" fontId="11" fillId="0" borderId="3" xfId="0" applyNumberFormat="1" applyFont="1" applyBorder="1" applyAlignment="1">
      <alignment horizontal="center" vertical="top" wrapText="1"/>
    </xf>
    <xf numFmtId="3" fontId="11" fillId="0" borderId="4" xfId="0" applyNumberFormat="1" applyFont="1" applyBorder="1" applyAlignment="1">
      <alignment horizontal="center" vertical="top" wrapText="1"/>
    </xf>
    <xf numFmtId="3" fontId="11" fillId="0" borderId="2" xfId="0" applyNumberFormat="1" applyFont="1" applyBorder="1" applyAlignment="1">
      <alignment horizontal="center" vertical="top" wrapText="1"/>
    </xf>
    <xf numFmtId="164" fontId="4" fillId="0" borderId="1" xfId="0" applyNumberFormat="1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wrapText="1"/>
    </xf>
    <xf numFmtId="3" fontId="4" fillId="0" borderId="1" xfId="5" applyNumberFormat="1" applyFont="1" applyBorder="1" applyAlignment="1">
      <alignment horizontal="center" vertical="top" wrapText="1"/>
    </xf>
    <xf numFmtId="0" fontId="4" fillId="0" borderId="1" xfId="0" applyFont="1" applyBorder="1" applyAlignment="1">
      <alignment horizontal="left" vertical="top" wrapText="1"/>
    </xf>
    <xf numFmtId="164" fontId="4" fillId="0" borderId="1" xfId="0" applyNumberFormat="1" applyFont="1" applyBorder="1" applyAlignment="1">
      <alignment horizontal="center" vertical="top"/>
    </xf>
    <xf numFmtId="2" fontId="4" fillId="0" borderId="3" xfId="0" applyNumberFormat="1" applyFont="1" applyBorder="1" applyAlignment="1">
      <alignment horizontal="center" vertical="top" wrapText="1"/>
    </xf>
    <xf numFmtId="2" fontId="4" fillId="0" borderId="4" xfId="0" applyNumberFormat="1" applyFont="1" applyBorder="1" applyAlignment="1">
      <alignment horizontal="center" vertical="top" wrapText="1"/>
    </xf>
    <xf numFmtId="2" fontId="4" fillId="0" borderId="2" xfId="0" applyNumberFormat="1" applyFont="1" applyBorder="1" applyAlignment="1">
      <alignment horizontal="center" vertical="top" wrapText="1"/>
    </xf>
    <xf numFmtId="49" fontId="4" fillId="4" borderId="1" xfId="0" applyNumberFormat="1" applyFont="1" applyFill="1" applyBorder="1" applyAlignment="1">
      <alignment horizontal="center" vertical="top" wrapText="1"/>
    </xf>
    <xf numFmtId="0" fontId="4" fillId="4" borderId="1" xfId="0" applyFont="1" applyFill="1" applyBorder="1" applyAlignment="1">
      <alignment horizontal="center" vertical="top" wrapText="1"/>
    </xf>
    <xf numFmtId="165" fontId="11" fillId="4" borderId="3" xfId="0" applyNumberFormat="1" applyFont="1" applyFill="1" applyBorder="1" applyAlignment="1">
      <alignment horizontal="center" vertical="top" wrapText="1"/>
    </xf>
    <xf numFmtId="165" fontId="11" fillId="4" borderId="4" xfId="0" applyNumberFormat="1" applyFont="1" applyFill="1" applyBorder="1" applyAlignment="1">
      <alignment horizontal="center" vertical="top" wrapText="1"/>
    </xf>
    <xf numFmtId="165" fontId="11" fillId="4" borderId="2" xfId="0" applyNumberFormat="1" applyFont="1" applyFill="1" applyBorder="1" applyAlignment="1">
      <alignment horizontal="center" vertical="top" wrapText="1"/>
    </xf>
    <xf numFmtId="2" fontId="4" fillId="0" borderId="1" xfId="0" applyNumberFormat="1" applyFont="1" applyBorder="1" applyAlignment="1">
      <alignment horizontal="center" vertical="top" wrapText="1"/>
    </xf>
    <xf numFmtId="1" fontId="4" fillId="0" borderId="3" xfId="0" applyNumberFormat="1" applyFont="1" applyBorder="1" applyAlignment="1">
      <alignment horizontal="center" vertical="top" wrapText="1"/>
    </xf>
    <xf numFmtId="1" fontId="4" fillId="0" borderId="4" xfId="0" applyNumberFormat="1" applyFont="1" applyBorder="1" applyAlignment="1">
      <alignment horizontal="center" vertical="top" wrapText="1"/>
    </xf>
    <xf numFmtId="1" fontId="4" fillId="0" borderId="2" xfId="0" applyNumberFormat="1" applyFont="1" applyBorder="1" applyAlignment="1">
      <alignment horizontal="center" vertical="top" wrapText="1"/>
    </xf>
    <xf numFmtId="165" fontId="4" fillId="0" borderId="1" xfId="0" applyNumberFormat="1" applyFont="1" applyBorder="1" applyAlignment="1">
      <alignment horizontal="center" vertical="top" wrapText="1"/>
    </xf>
    <xf numFmtId="3" fontId="4" fillId="0" borderId="3" xfId="0" applyNumberFormat="1" applyFont="1" applyBorder="1" applyAlignment="1">
      <alignment horizontal="center" vertical="top" wrapText="1"/>
    </xf>
    <xf numFmtId="3" fontId="4" fillId="0" borderId="4" xfId="0" applyNumberFormat="1" applyFont="1" applyBorder="1" applyAlignment="1">
      <alignment horizontal="center" vertical="top" wrapText="1"/>
    </xf>
    <xf numFmtId="3" fontId="4" fillId="0" borderId="2" xfId="0" applyNumberFormat="1" applyFont="1" applyBorder="1" applyAlignment="1">
      <alignment horizontal="center" vertical="top" wrapText="1"/>
    </xf>
    <xf numFmtId="0" fontId="11" fillId="2" borderId="3" xfId="0" applyFont="1" applyFill="1" applyBorder="1" applyAlignment="1">
      <alignment horizontal="center" vertical="top" wrapText="1"/>
    </xf>
    <xf numFmtId="0" fontId="11" fillId="2" borderId="4" xfId="0" applyFont="1" applyFill="1" applyBorder="1" applyAlignment="1">
      <alignment horizontal="center" vertical="top" wrapText="1"/>
    </xf>
    <xf numFmtId="0" fontId="11" fillId="2" borderId="2" xfId="0" applyFont="1" applyFill="1" applyBorder="1" applyAlignment="1">
      <alignment horizontal="center" vertical="top" wrapText="1"/>
    </xf>
    <xf numFmtId="2" fontId="11" fillId="0" borderId="3" xfId="0" applyNumberFormat="1" applyFont="1" applyBorder="1" applyAlignment="1">
      <alignment horizontal="center" vertical="top" wrapText="1"/>
    </xf>
    <xf numFmtId="2" fontId="11" fillId="0" borderId="4" xfId="0" applyNumberFormat="1" applyFont="1" applyBorder="1" applyAlignment="1">
      <alignment horizontal="center" vertical="top" wrapText="1"/>
    </xf>
    <xf numFmtId="2" fontId="11" fillId="0" borderId="2" xfId="0" applyNumberFormat="1" applyFont="1" applyBorder="1" applyAlignment="1">
      <alignment horizontal="center" vertical="top" wrapText="1"/>
    </xf>
    <xf numFmtId="1" fontId="4" fillId="0" borderId="1" xfId="0" applyNumberFormat="1" applyFont="1" applyBorder="1" applyAlignment="1">
      <alignment horizontal="center" vertical="top" wrapText="1"/>
    </xf>
    <xf numFmtId="2" fontId="11" fillId="0" borderId="3" xfId="6" applyNumberFormat="1" applyFont="1" applyBorder="1" applyAlignment="1">
      <alignment horizontal="center" vertical="top" wrapText="1"/>
    </xf>
    <xf numFmtId="2" fontId="11" fillId="0" borderId="4" xfId="6" applyNumberFormat="1" applyFont="1" applyBorder="1" applyAlignment="1">
      <alignment horizontal="center" vertical="top" wrapText="1"/>
    </xf>
    <xf numFmtId="2" fontId="11" fillId="0" borderId="2" xfId="6" applyNumberFormat="1" applyFont="1" applyBorder="1" applyAlignment="1">
      <alignment horizontal="center" vertical="top" wrapText="1"/>
    </xf>
    <xf numFmtId="1" fontId="11" fillId="0" borderId="3" xfId="6" applyNumberFormat="1" applyFont="1" applyBorder="1" applyAlignment="1">
      <alignment horizontal="center" vertical="top" wrapText="1"/>
    </xf>
    <xf numFmtId="1" fontId="11" fillId="0" borderId="4" xfId="6" applyNumberFormat="1" applyFont="1" applyBorder="1" applyAlignment="1">
      <alignment horizontal="center" vertical="top" wrapText="1"/>
    </xf>
    <xf numFmtId="1" fontId="11" fillId="0" borderId="2" xfId="6" applyNumberFormat="1" applyFont="1" applyBorder="1" applyAlignment="1">
      <alignment horizontal="center" vertical="top" wrapText="1"/>
    </xf>
    <xf numFmtId="0" fontId="11" fillId="0" borderId="3" xfId="6" applyFont="1" applyBorder="1" applyAlignment="1">
      <alignment horizontal="center" vertical="top" wrapText="1"/>
    </xf>
    <xf numFmtId="0" fontId="11" fillId="0" borderId="4" xfId="6" applyFont="1" applyBorder="1" applyAlignment="1">
      <alignment horizontal="center" vertical="top" wrapText="1"/>
    </xf>
    <xf numFmtId="0" fontId="11" fillId="0" borderId="2" xfId="6" applyFont="1" applyBorder="1" applyAlignment="1">
      <alignment horizontal="center" vertical="top" wrapText="1"/>
    </xf>
    <xf numFmtId="164" fontId="11" fillId="0" borderId="3" xfId="6" applyNumberFormat="1" applyFont="1" applyBorder="1" applyAlignment="1">
      <alignment horizontal="center" vertical="top" wrapText="1"/>
    </xf>
    <xf numFmtId="164" fontId="11" fillId="0" borderId="4" xfId="6" applyNumberFormat="1" applyFont="1" applyBorder="1" applyAlignment="1">
      <alignment horizontal="center" vertical="top" wrapText="1"/>
    </xf>
    <xf numFmtId="164" fontId="11" fillId="0" borderId="2" xfId="6" applyNumberFormat="1" applyFont="1" applyBorder="1" applyAlignment="1">
      <alignment horizontal="center" vertical="top" wrapText="1"/>
    </xf>
    <xf numFmtId="165" fontId="11" fillId="0" borderId="3" xfId="6" applyNumberFormat="1" applyFont="1" applyBorder="1" applyAlignment="1">
      <alignment horizontal="center" vertical="top" wrapText="1"/>
    </xf>
    <xf numFmtId="165" fontId="11" fillId="0" borderId="4" xfId="6" applyNumberFormat="1" applyFont="1" applyBorder="1" applyAlignment="1">
      <alignment horizontal="center" vertical="top" wrapText="1"/>
    </xf>
    <xf numFmtId="165" fontId="11" fillId="0" borderId="2" xfId="6" applyNumberFormat="1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 wrapText="1"/>
    </xf>
    <xf numFmtId="165" fontId="4" fillId="2" borderId="3" xfId="6" applyNumberFormat="1" applyFont="1" applyFill="1" applyBorder="1" applyAlignment="1">
      <alignment horizontal="center" vertical="top" wrapText="1"/>
    </xf>
    <xf numFmtId="165" fontId="4" fillId="2" borderId="4" xfId="6" applyNumberFormat="1" applyFont="1" applyFill="1" applyBorder="1" applyAlignment="1">
      <alignment horizontal="center" vertical="top" wrapText="1"/>
    </xf>
    <xf numFmtId="165" fontId="4" fillId="2" borderId="2" xfId="6" applyNumberFormat="1" applyFont="1" applyFill="1" applyBorder="1" applyAlignment="1">
      <alignment horizontal="center" vertical="top" wrapText="1"/>
    </xf>
    <xf numFmtId="0" fontId="4" fillId="2" borderId="3" xfId="0" applyFont="1" applyFill="1" applyBorder="1" applyAlignment="1">
      <alignment horizontal="center" vertical="top" wrapText="1"/>
    </xf>
    <xf numFmtId="165" fontId="4" fillId="2" borderId="3" xfId="0" applyNumberFormat="1" applyFont="1" applyFill="1" applyBorder="1" applyAlignment="1">
      <alignment horizontal="center" vertical="top" wrapText="1"/>
    </xf>
    <xf numFmtId="165" fontId="4" fillId="2" borderId="4" xfId="0" applyNumberFormat="1" applyFont="1" applyFill="1" applyBorder="1" applyAlignment="1">
      <alignment horizontal="center" vertical="top" wrapText="1"/>
    </xf>
    <xf numFmtId="165" fontId="4" fillId="2" borderId="2" xfId="0" applyNumberFormat="1" applyFont="1" applyFill="1" applyBorder="1" applyAlignment="1">
      <alignment horizontal="center" vertical="top" wrapText="1"/>
    </xf>
    <xf numFmtId="1" fontId="4" fillId="2" borderId="3" xfId="6" applyNumberFormat="1" applyFont="1" applyFill="1" applyBorder="1" applyAlignment="1">
      <alignment horizontal="center" vertical="top" wrapText="1"/>
    </xf>
    <xf numFmtId="1" fontId="4" fillId="2" borderId="4" xfId="6" applyNumberFormat="1" applyFont="1" applyFill="1" applyBorder="1" applyAlignment="1">
      <alignment horizontal="center" vertical="top" wrapText="1"/>
    </xf>
    <xf numFmtId="1" fontId="4" fillId="2" borderId="2" xfId="6" applyNumberFormat="1" applyFont="1" applyFill="1" applyBorder="1" applyAlignment="1">
      <alignment horizontal="center" vertical="top" wrapText="1"/>
    </xf>
    <xf numFmtId="1" fontId="4" fillId="0" borderId="1" xfId="6" applyNumberFormat="1" applyFont="1" applyBorder="1" applyAlignment="1">
      <alignment horizontal="center" vertical="top" wrapText="1"/>
    </xf>
    <xf numFmtId="2" fontId="11" fillId="2" borderId="3" xfId="0" applyNumberFormat="1" applyFont="1" applyFill="1" applyBorder="1" applyAlignment="1">
      <alignment horizontal="center" vertical="top" wrapText="1"/>
    </xf>
    <xf numFmtId="2" fontId="11" fillId="2" borderId="4" xfId="0" applyNumberFormat="1" applyFont="1" applyFill="1" applyBorder="1" applyAlignment="1">
      <alignment horizontal="center" vertical="top" wrapText="1"/>
    </xf>
    <xf numFmtId="2" fontId="11" fillId="2" borderId="2" xfId="0" applyNumberFormat="1" applyFont="1" applyFill="1" applyBorder="1" applyAlignment="1">
      <alignment horizontal="center" vertical="top" wrapText="1"/>
    </xf>
    <xf numFmtId="0" fontId="11" fillId="2" borderId="1" xfId="0" applyFont="1" applyFill="1" applyBorder="1" applyAlignment="1">
      <alignment horizontal="center" vertical="top" wrapText="1"/>
    </xf>
    <xf numFmtId="165" fontId="4" fillId="0" borderId="3" xfId="0" applyNumberFormat="1" applyFont="1" applyBorder="1" applyAlignment="1">
      <alignment horizontal="center" vertical="top" wrapText="1"/>
    </xf>
    <xf numFmtId="165" fontId="4" fillId="0" borderId="4" xfId="0" applyNumberFormat="1" applyFont="1" applyBorder="1" applyAlignment="1">
      <alignment horizontal="center" vertical="top" wrapText="1"/>
    </xf>
    <xf numFmtId="165" fontId="4" fillId="0" borderId="2" xfId="0" applyNumberFormat="1" applyFont="1" applyBorder="1" applyAlignment="1">
      <alignment horizontal="center" vertical="top" wrapText="1"/>
    </xf>
    <xf numFmtId="164" fontId="4" fillId="2" borderId="3" xfId="6" applyNumberFormat="1" applyFont="1" applyFill="1" applyBorder="1" applyAlignment="1">
      <alignment horizontal="center" vertical="top"/>
    </xf>
    <xf numFmtId="164" fontId="4" fillId="2" borderId="4" xfId="6" applyNumberFormat="1" applyFont="1" applyFill="1" applyBorder="1" applyAlignment="1">
      <alignment horizontal="center" vertical="top"/>
    </xf>
    <xf numFmtId="164" fontId="4" fillId="2" borderId="2" xfId="6" applyNumberFormat="1" applyFont="1" applyFill="1" applyBorder="1" applyAlignment="1">
      <alignment horizontal="center" vertical="top"/>
    </xf>
    <xf numFmtId="165" fontId="11" fillId="0" borderId="3" xfId="0" applyNumberFormat="1" applyFont="1" applyBorder="1" applyAlignment="1">
      <alignment horizontal="center" vertical="top" wrapText="1"/>
    </xf>
    <xf numFmtId="165" fontId="11" fillId="0" borderId="4" xfId="0" applyNumberFormat="1" applyFont="1" applyBorder="1" applyAlignment="1">
      <alignment horizontal="center" vertical="top" wrapText="1"/>
    </xf>
    <xf numFmtId="165" fontId="11" fillId="0" borderId="2" xfId="0" applyNumberFormat="1" applyFont="1" applyBorder="1" applyAlignment="1">
      <alignment horizontal="center" vertical="top" wrapText="1"/>
    </xf>
    <xf numFmtId="0" fontId="4" fillId="0" borderId="3" xfId="6" applyFont="1" applyBorder="1" applyAlignment="1">
      <alignment horizontal="center" vertical="top" wrapText="1"/>
    </xf>
    <xf numFmtId="0" fontId="4" fillId="0" borderId="4" xfId="6" applyFont="1" applyBorder="1" applyAlignment="1">
      <alignment horizontal="center" vertical="top" wrapText="1"/>
    </xf>
    <xf numFmtId="0" fontId="4" fillId="0" borderId="2" xfId="6" applyFont="1" applyBorder="1" applyAlignment="1">
      <alignment horizontal="center" vertical="top" wrapText="1"/>
    </xf>
    <xf numFmtId="1" fontId="4" fillId="2" borderId="3" xfId="0" applyNumberFormat="1" applyFont="1" applyFill="1" applyBorder="1" applyAlignment="1">
      <alignment horizontal="center" vertical="top" wrapText="1"/>
    </xf>
    <xf numFmtId="1" fontId="4" fillId="2" borderId="4" xfId="0" applyNumberFormat="1" applyFont="1" applyFill="1" applyBorder="1" applyAlignment="1">
      <alignment horizontal="center" vertical="top" wrapText="1"/>
    </xf>
    <xf numFmtId="1" fontId="4" fillId="2" borderId="2" xfId="0" applyNumberFormat="1" applyFont="1" applyFill="1" applyBorder="1" applyAlignment="1">
      <alignment horizontal="center" vertical="top" wrapText="1"/>
    </xf>
    <xf numFmtId="0" fontId="11" fillId="0" borderId="3" xfId="0" applyFont="1" applyBorder="1" applyAlignment="1">
      <alignment horizontal="center" vertical="top" wrapText="1"/>
    </xf>
    <xf numFmtId="0" fontId="11" fillId="0" borderId="4" xfId="0" applyFont="1" applyBorder="1" applyAlignment="1">
      <alignment horizontal="center" vertical="top" wrapText="1"/>
    </xf>
    <xf numFmtId="0" fontId="11" fillId="0" borderId="2" xfId="0" applyFont="1" applyBorder="1" applyAlignment="1">
      <alignment horizontal="center" vertical="top" wrapText="1"/>
    </xf>
    <xf numFmtId="164" fontId="11" fillId="0" borderId="3" xfId="0" applyNumberFormat="1" applyFont="1" applyBorder="1" applyAlignment="1">
      <alignment horizontal="center" vertical="top" wrapText="1"/>
    </xf>
    <xf numFmtId="164" fontId="11" fillId="0" borderId="4" xfId="0" applyNumberFormat="1" applyFont="1" applyBorder="1" applyAlignment="1">
      <alignment horizontal="center" vertical="top" wrapText="1"/>
    </xf>
    <xf numFmtId="164" fontId="11" fillId="0" borderId="2" xfId="0" applyNumberFormat="1" applyFont="1" applyBorder="1" applyAlignment="1">
      <alignment horizontal="center" vertical="top" wrapText="1"/>
    </xf>
    <xf numFmtId="0" fontId="10" fillId="0" borderId="1" xfId="0" applyFont="1" applyBorder="1"/>
    <xf numFmtId="49" fontId="4" fillId="0" borderId="3" xfId="0" applyNumberFormat="1" applyFont="1" applyBorder="1" applyAlignment="1">
      <alignment horizontal="center" vertical="top" wrapText="1"/>
    </xf>
    <xf numFmtId="49" fontId="4" fillId="0" borderId="4" xfId="0" applyNumberFormat="1" applyFont="1" applyBorder="1" applyAlignment="1">
      <alignment horizontal="center" vertical="top" wrapText="1"/>
    </xf>
    <xf numFmtId="49" fontId="4" fillId="0" borderId="2" xfId="0" applyNumberFormat="1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2" fontId="11" fillId="3" borderId="3" xfId="0" applyNumberFormat="1" applyFont="1" applyFill="1" applyBorder="1" applyAlignment="1">
      <alignment horizontal="center" vertical="top" wrapText="1"/>
    </xf>
    <xf numFmtId="2" fontId="11" fillId="3" borderId="4" xfId="0" applyNumberFormat="1" applyFont="1" applyFill="1" applyBorder="1" applyAlignment="1">
      <alignment horizontal="center" vertical="top" wrapText="1"/>
    </xf>
    <xf numFmtId="2" fontId="11" fillId="3" borderId="2" xfId="0" applyNumberFormat="1" applyFont="1" applyFill="1" applyBorder="1" applyAlignment="1">
      <alignment horizontal="center" vertical="top" wrapText="1"/>
    </xf>
    <xf numFmtId="0" fontId="5" fillId="0" borderId="0" xfId="0" applyFont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 vertical="top" wrapText="1"/>
    </xf>
    <xf numFmtId="164" fontId="4" fillId="0" borderId="3" xfId="0" applyNumberFormat="1" applyFont="1" applyBorder="1" applyAlignment="1">
      <alignment horizontal="center" vertical="top"/>
    </xf>
    <xf numFmtId="164" fontId="4" fillId="0" borderId="4" xfId="0" applyNumberFormat="1" applyFont="1" applyBorder="1" applyAlignment="1">
      <alignment horizontal="center" vertical="top"/>
    </xf>
    <xf numFmtId="164" fontId="4" fillId="0" borderId="2" xfId="0" applyNumberFormat="1" applyFont="1" applyBorder="1" applyAlignment="1">
      <alignment horizontal="center" vertical="top"/>
    </xf>
  </cellXfs>
  <cellStyles count="12">
    <cellStyle name="Обычный" xfId="0" builtinId="0"/>
    <cellStyle name="Обычный 2" xfId="1" xr:uid="{00000000-0005-0000-0000-000001000000}"/>
    <cellStyle name="Обычный 2 2" xfId="2" xr:uid="{00000000-0005-0000-0000-000002000000}"/>
    <cellStyle name="Обычный 2 2 2" xfId="3" xr:uid="{00000000-0005-0000-0000-000003000000}"/>
    <cellStyle name="Обычный 2 3" xfId="4" xr:uid="{00000000-0005-0000-0000-000004000000}"/>
    <cellStyle name="Обычный 3" xfId="5" xr:uid="{00000000-0005-0000-0000-000005000000}"/>
    <cellStyle name="Обычный 3 2" xfId="6" xr:uid="{00000000-0005-0000-0000-000006000000}"/>
    <cellStyle name="Обычный 3 3" xfId="7" xr:uid="{00000000-0005-0000-0000-000007000000}"/>
    <cellStyle name="Обычный 3 4" xfId="8" xr:uid="{00000000-0005-0000-0000-000008000000}"/>
    <cellStyle name="Обычный 4" xfId="9" xr:uid="{00000000-0005-0000-0000-000009000000}"/>
    <cellStyle name="Обычный 5" xfId="10" xr:uid="{00000000-0005-0000-0000-00000A000000}"/>
    <cellStyle name="Обычный 6" xfId="11" xr:uid="{00000000-0005-0000-0000-00000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 2007 - 2010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391"/>
  <sheetViews>
    <sheetView tabSelected="1" zoomScale="80" workbookViewId="0">
      <pane ySplit="5" topLeftCell="A375" activePane="bottomLeft" state="frozen"/>
      <selection activeCell="T303" sqref="T303"/>
      <selection pane="bottomLeft" activeCell="U378" sqref="U378"/>
    </sheetView>
  </sheetViews>
  <sheetFormatPr defaultRowHeight="18.75" x14ac:dyDescent="0.3"/>
  <cols>
    <col min="1" max="1" width="8" style="2" customWidth="1"/>
    <col min="2" max="2" width="45.140625" style="1" customWidth="1"/>
    <col min="3" max="3" width="13.7109375" style="1" customWidth="1"/>
    <col min="4" max="4" width="10.140625" style="1" customWidth="1"/>
    <col min="5" max="5" width="10" style="1" customWidth="1"/>
    <col min="6" max="17" width="10.140625" style="1" customWidth="1"/>
    <col min="18" max="16384" width="9.140625" style="1"/>
  </cols>
  <sheetData>
    <row r="1" spans="1:17" ht="68.25" customHeight="1" x14ac:dyDescent="0.4">
      <c r="A1" s="196" t="s">
        <v>0</v>
      </c>
      <c r="B1" s="196"/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  <c r="O1" s="196"/>
      <c r="P1" s="196"/>
      <c r="Q1" s="196"/>
    </row>
    <row r="2" spans="1:17" ht="17.25" customHeight="1" x14ac:dyDescent="0.3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17" ht="18.75" customHeight="1" x14ac:dyDescent="0.3">
      <c r="A3" s="94" t="s">
        <v>1</v>
      </c>
      <c r="B3" s="94" t="s">
        <v>2</v>
      </c>
      <c r="C3" s="197" t="s">
        <v>3</v>
      </c>
      <c r="D3" s="197"/>
      <c r="E3" s="197"/>
      <c r="F3" s="197"/>
      <c r="G3" s="197"/>
      <c r="H3" s="197"/>
      <c r="I3" s="197"/>
      <c r="J3" s="197"/>
      <c r="K3" s="197"/>
      <c r="L3" s="197"/>
      <c r="M3" s="197"/>
      <c r="N3" s="197"/>
      <c r="O3" s="197"/>
      <c r="P3" s="197"/>
      <c r="Q3" s="197"/>
    </row>
    <row r="4" spans="1:17" ht="18.75" customHeight="1" x14ac:dyDescent="0.3">
      <c r="A4" s="94"/>
      <c r="B4" s="94"/>
      <c r="C4" s="94" t="s">
        <v>4</v>
      </c>
      <c r="D4" s="5"/>
      <c r="E4" s="5" t="s">
        <v>5</v>
      </c>
      <c r="F4" s="197" t="s">
        <v>6</v>
      </c>
      <c r="G4" s="197"/>
      <c r="H4" s="197"/>
      <c r="I4" s="197"/>
      <c r="J4" s="197"/>
      <c r="K4" s="197"/>
      <c r="L4" s="197"/>
      <c r="M4" s="197"/>
      <c r="N4" s="197"/>
      <c r="O4" s="197"/>
      <c r="P4" s="197"/>
      <c r="Q4" s="197"/>
    </row>
    <row r="5" spans="1:17" ht="20.25" customHeight="1" x14ac:dyDescent="0.3">
      <c r="A5" s="94"/>
      <c r="B5" s="94"/>
      <c r="C5" s="94"/>
      <c r="D5" s="4" t="s">
        <v>7</v>
      </c>
      <c r="E5" s="4" t="s">
        <v>8</v>
      </c>
      <c r="F5" s="4" t="s">
        <v>9</v>
      </c>
      <c r="G5" s="4" t="s">
        <v>10</v>
      </c>
      <c r="H5" s="4" t="s">
        <v>11</v>
      </c>
      <c r="I5" s="4" t="s">
        <v>12</v>
      </c>
      <c r="J5" s="4" t="s">
        <v>13</v>
      </c>
      <c r="K5" s="4" t="s">
        <v>14</v>
      </c>
      <c r="L5" s="4" t="s">
        <v>15</v>
      </c>
      <c r="M5" s="4" t="s">
        <v>16</v>
      </c>
      <c r="N5" s="4" t="s">
        <v>17</v>
      </c>
      <c r="O5" s="4" t="s">
        <v>18</v>
      </c>
      <c r="P5" s="4" t="s">
        <v>19</v>
      </c>
      <c r="Q5" s="4" t="s">
        <v>20</v>
      </c>
    </row>
    <row r="6" spans="1:17" ht="18.75" customHeight="1" x14ac:dyDescent="0.3">
      <c r="A6" s="197"/>
      <c r="B6" s="198" t="s">
        <v>21</v>
      </c>
      <c r="C6" s="198"/>
      <c r="D6" s="198"/>
      <c r="E6" s="198"/>
      <c r="F6" s="198"/>
      <c r="G6" s="198"/>
      <c r="H6" s="198"/>
      <c r="I6" s="198"/>
      <c r="J6" s="198"/>
      <c r="K6" s="198"/>
      <c r="L6" s="198"/>
      <c r="M6" s="198"/>
      <c r="N6" s="198"/>
      <c r="O6" s="198"/>
      <c r="P6" s="198"/>
      <c r="Q6" s="198"/>
    </row>
    <row r="7" spans="1:17" ht="19.5" customHeight="1" x14ac:dyDescent="0.3">
      <c r="A7" s="197"/>
      <c r="B7" s="6" t="s">
        <v>22</v>
      </c>
      <c r="C7" s="7"/>
      <c r="D7" s="8"/>
      <c r="E7" s="9"/>
      <c r="F7" s="9"/>
      <c r="G7" s="9"/>
      <c r="H7" s="7"/>
      <c r="I7" s="7"/>
      <c r="J7" s="7"/>
      <c r="K7" s="7"/>
      <c r="L7" s="7"/>
      <c r="M7" s="7"/>
      <c r="N7" s="7"/>
      <c r="O7" s="7"/>
      <c r="P7" s="7"/>
      <c r="Q7" s="7"/>
    </row>
    <row r="8" spans="1:17" ht="20.25" customHeight="1" x14ac:dyDescent="0.3">
      <c r="A8" s="197"/>
      <c r="B8" s="7" t="s">
        <v>23</v>
      </c>
      <c r="C8" s="94" t="s">
        <v>24</v>
      </c>
      <c r="D8" s="120">
        <v>38.005000000000003</v>
      </c>
      <c r="E8" s="199">
        <v>41.355561252829901</v>
      </c>
      <c r="F8" s="11">
        <v>42.626525979681603</v>
      </c>
      <c r="G8" s="11">
        <v>45.039869374547258</v>
      </c>
      <c r="H8" s="11">
        <v>47.597953795544029</v>
      </c>
      <c r="I8" s="11">
        <v>50.018999999999998</v>
      </c>
      <c r="J8" s="11">
        <v>52.923962010506095</v>
      </c>
      <c r="K8" s="11">
        <v>56.236364159965198</v>
      </c>
      <c r="L8" s="11">
        <v>59.598608119133601</v>
      </c>
      <c r="M8" s="11">
        <v>62.849667874484801</v>
      </c>
      <c r="N8" s="11">
        <v>65.831164092484102</v>
      </c>
      <c r="O8" s="11">
        <v>69.019071351139601</v>
      </c>
      <c r="P8" s="11">
        <v>72.429449445351906</v>
      </c>
      <c r="Q8" s="11">
        <v>76.105908480108099</v>
      </c>
    </row>
    <row r="9" spans="1:17" x14ac:dyDescent="0.3">
      <c r="A9" s="197"/>
      <c r="B9" s="7" t="s">
        <v>25</v>
      </c>
      <c r="C9" s="94"/>
      <c r="D9" s="120"/>
      <c r="E9" s="200"/>
      <c r="F9" s="11">
        <v>43.542000000000002</v>
      </c>
      <c r="G9" s="11">
        <v>46.265604148250802</v>
      </c>
      <c r="H9" s="11">
        <v>49.113011271862398</v>
      </c>
      <c r="I9" s="11">
        <v>51.694743135904524</v>
      </c>
      <c r="J9" s="11">
        <v>55.265645501921099</v>
      </c>
      <c r="K9" s="11">
        <v>59.504229264614501</v>
      </c>
      <c r="L9" s="11">
        <v>63.739763038177905</v>
      </c>
      <c r="M9" s="11">
        <v>67.795846795883591</v>
      </c>
      <c r="N9" s="11">
        <v>71.970421016668311</v>
      </c>
      <c r="O9" s="11">
        <v>76.320521591103699</v>
      </c>
      <c r="P9" s="11">
        <v>81.180803417571497</v>
      </c>
      <c r="Q9" s="11">
        <v>86.293944585348299</v>
      </c>
    </row>
    <row r="10" spans="1:17" x14ac:dyDescent="0.3">
      <c r="A10" s="197"/>
      <c r="B10" s="7" t="s">
        <v>26</v>
      </c>
      <c r="C10" s="94"/>
      <c r="D10" s="120"/>
      <c r="E10" s="201"/>
      <c r="F10" s="12">
        <v>45.295037224532727</v>
      </c>
      <c r="G10" s="12">
        <v>48.689398842536754</v>
      </c>
      <c r="H10" s="12">
        <v>52.192764695388526</v>
      </c>
      <c r="I10" s="12">
        <v>55.887551775970998</v>
      </c>
      <c r="J10" s="12">
        <v>55.887551775970998</v>
      </c>
      <c r="K10" s="12">
        <v>66.03815373383874</v>
      </c>
      <c r="L10" s="12">
        <v>71.485713816513382</v>
      </c>
      <c r="M10" s="12">
        <v>77.026161379290613</v>
      </c>
      <c r="N10" s="12">
        <v>82.64021548591225</v>
      </c>
      <c r="O10" s="12">
        <v>88.755873431228451</v>
      </c>
      <c r="P10" s="12">
        <v>95.125819658221729</v>
      </c>
      <c r="Q10" s="12">
        <v>101.96253344076857</v>
      </c>
    </row>
    <row r="11" spans="1:17" ht="18.75" customHeight="1" x14ac:dyDescent="0.3">
      <c r="A11" s="197"/>
      <c r="B11" s="6" t="s">
        <v>27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</row>
    <row r="12" spans="1:17" ht="20.25" customHeight="1" x14ac:dyDescent="0.3">
      <c r="A12" s="197"/>
      <c r="B12" s="7" t="s">
        <v>23</v>
      </c>
      <c r="C12" s="94" t="s">
        <v>28</v>
      </c>
      <c r="D12" s="94">
        <v>10.4</v>
      </c>
      <c r="E12" s="10">
        <v>10.4</v>
      </c>
      <c r="F12" s="10">
        <v>10.3</v>
      </c>
      <c r="G12" s="10">
        <v>10</v>
      </c>
      <c r="H12" s="10">
        <v>9.6999999999999993</v>
      </c>
      <c r="I12" s="10">
        <v>9.4</v>
      </c>
      <c r="J12" s="10">
        <v>9</v>
      </c>
      <c r="K12" s="10">
        <v>8.4</v>
      </c>
      <c r="L12" s="10">
        <v>7.9</v>
      </c>
      <c r="M12" s="10">
        <v>7.5</v>
      </c>
      <c r="N12" s="10">
        <v>7.1</v>
      </c>
      <c r="O12" s="10">
        <v>6.7</v>
      </c>
      <c r="P12" s="10">
        <v>6.2</v>
      </c>
      <c r="Q12" s="10">
        <v>5.8</v>
      </c>
    </row>
    <row r="13" spans="1:17" x14ac:dyDescent="0.3">
      <c r="A13" s="197"/>
      <c r="B13" s="7" t="s">
        <v>25</v>
      </c>
      <c r="C13" s="94"/>
      <c r="D13" s="94"/>
      <c r="E13" s="10">
        <v>10.3</v>
      </c>
      <c r="F13" s="10">
        <v>10.199999999999999</v>
      </c>
      <c r="G13" s="10">
        <v>9.9</v>
      </c>
      <c r="H13" s="10">
        <v>9.4</v>
      </c>
      <c r="I13" s="10">
        <v>8.9</v>
      </c>
      <c r="J13" s="10">
        <v>8.4</v>
      </c>
      <c r="K13" s="10">
        <v>7.9</v>
      </c>
      <c r="L13" s="10">
        <v>7.5</v>
      </c>
      <c r="M13" s="10">
        <v>7</v>
      </c>
      <c r="N13" s="10">
        <v>6.7</v>
      </c>
      <c r="O13" s="10">
        <v>6.3</v>
      </c>
      <c r="P13" s="10">
        <v>5.9</v>
      </c>
      <c r="Q13" s="10">
        <v>5.6</v>
      </c>
    </row>
    <row r="14" spans="1:17" x14ac:dyDescent="0.3">
      <c r="A14" s="197"/>
      <c r="B14" s="7" t="s">
        <v>26</v>
      </c>
      <c r="C14" s="94"/>
      <c r="D14" s="94"/>
      <c r="E14" s="10">
        <v>10.199999999999999</v>
      </c>
      <c r="F14" s="10">
        <v>9.8000000000000007</v>
      </c>
      <c r="G14" s="10">
        <v>9.4</v>
      </c>
      <c r="H14" s="10">
        <v>8.9</v>
      </c>
      <c r="I14" s="10">
        <v>8.4</v>
      </c>
      <c r="J14" s="10">
        <v>7.9</v>
      </c>
      <c r="K14" s="10">
        <v>7.4</v>
      </c>
      <c r="L14" s="10">
        <v>6.9</v>
      </c>
      <c r="M14" s="10">
        <v>6.6</v>
      </c>
      <c r="N14" s="10">
        <v>6.3</v>
      </c>
      <c r="O14" s="10">
        <v>5.9</v>
      </c>
      <c r="P14" s="10">
        <v>5.6</v>
      </c>
      <c r="Q14" s="10">
        <v>5.2</v>
      </c>
    </row>
    <row r="15" spans="1:17" ht="20.25" customHeight="1" x14ac:dyDescent="0.3">
      <c r="A15" s="197"/>
      <c r="B15" s="6" t="s">
        <v>29</v>
      </c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</row>
    <row r="16" spans="1:17" ht="25.5" customHeight="1" x14ac:dyDescent="0.3">
      <c r="A16" s="197"/>
      <c r="B16" s="7" t="s">
        <v>23</v>
      </c>
      <c r="C16" s="94" t="s">
        <v>30</v>
      </c>
      <c r="D16" s="120">
        <v>7.5</v>
      </c>
      <c r="E16" s="165">
        <v>6.7</v>
      </c>
      <c r="F16" s="10">
        <v>6.4</v>
      </c>
      <c r="G16" s="10">
        <v>6.3</v>
      </c>
      <c r="H16" s="10">
        <v>6.4</v>
      </c>
      <c r="I16" s="10">
        <v>6.6</v>
      </c>
      <c r="J16" s="10">
        <v>6.7</v>
      </c>
      <c r="K16" s="10">
        <v>6.9</v>
      </c>
      <c r="L16" s="10">
        <v>7</v>
      </c>
      <c r="M16" s="10">
        <v>7.1</v>
      </c>
      <c r="N16" s="10">
        <v>7</v>
      </c>
      <c r="O16" s="10">
        <v>7.2</v>
      </c>
      <c r="P16" s="10">
        <v>7.1</v>
      </c>
      <c r="Q16" s="10">
        <v>7.2</v>
      </c>
    </row>
    <row r="17" spans="1:17" ht="25.5" customHeight="1" x14ac:dyDescent="0.3">
      <c r="A17" s="197"/>
      <c r="B17" s="7" t="s">
        <v>25</v>
      </c>
      <c r="C17" s="94"/>
      <c r="D17" s="120"/>
      <c r="E17" s="166"/>
      <c r="F17" s="10">
        <v>6.5</v>
      </c>
      <c r="G17" s="10">
        <v>6.4</v>
      </c>
      <c r="H17" s="10">
        <v>6.5</v>
      </c>
      <c r="I17" s="10">
        <v>6.7</v>
      </c>
      <c r="J17" s="10">
        <v>6.8</v>
      </c>
      <c r="K17" s="10">
        <v>7</v>
      </c>
      <c r="L17" s="10">
        <v>7.1</v>
      </c>
      <c r="M17" s="10">
        <v>7.2</v>
      </c>
      <c r="N17" s="10">
        <v>7.2</v>
      </c>
      <c r="O17" s="10">
        <v>7.3</v>
      </c>
      <c r="P17" s="10">
        <v>7.2</v>
      </c>
      <c r="Q17" s="10">
        <v>7.3</v>
      </c>
    </row>
    <row r="18" spans="1:17" ht="25.5" customHeight="1" x14ac:dyDescent="0.3">
      <c r="A18" s="197"/>
      <c r="B18" s="7" t="s">
        <v>26</v>
      </c>
      <c r="C18" s="94"/>
      <c r="D18" s="120"/>
      <c r="E18" s="167"/>
      <c r="F18" s="10">
        <v>6.6</v>
      </c>
      <c r="G18" s="10">
        <v>6.5</v>
      </c>
      <c r="H18" s="10">
        <v>6.6</v>
      </c>
      <c r="I18" s="10">
        <v>6.8</v>
      </c>
      <c r="J18" s="10">
        <v>6.9</v>
      </c>
      <c r="K18" s="10">
        <v>7.1</v>
      </c>
      <c r="L18" s="10">
        <v>7.2</v>
      </c>
      <c r="M18" s="10">
        <v>7.3</v>
      </c>
      <c r="N18" s="10">
        <v>7.3</v>
      </c>
      <c r="O18" s="10">
        <v>7.4</v>
      </c>
      <c r="P18" s="10">
        <v>7.4</v>
      </c>
      <c r="Q18" s="10">
        <v>7.5</v>
      </c>
    </row>
    <row r="19" spans="1:17" ht="39" x14ac:dyDescent="0.3">
      <c r="A19" s="197"/>
      <c r="B19" s="13" t="s">
        <v>31</v>
      </c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</row>
    <row r="20" spans="1:17" ht="20.25" customHeight="1" x14ac:dyDescent="0.3">
      <c r="A20" s="197"/>
      <c r="B20" s="7" t="s">
        <v>23</v>
      </c>
      <c r="C20" s="94" t="s">
        <v>32</v>
      </c>
      <c r="D20" s="190">
        <v>1.4730000000000001</v>
      </c>
      <c r="E20" s="15">
        <v>1.37</v>
      </c>
      <c r="F20" s="15">
        <v>1.36</v>
      </c>
      <c r="G20" s="15">
        <v>1.35</v>
      </c>
      <c r="H20" s="15">
        <v>1.38</v>
      </c>
      <c r="I20" s="15">
        <v>1.39</v>
      </c>
      <c r="J20" s="15">
        <v>1.4</v>
      </c>
      <c r="K20" s="15">
        <v>1.41</v>
      </c>
      <c r="L20" s="15">
        <v>1.42</v>
      </c>
      <c r="M20" s="15">
        <v>1.43</v>
      </c>
      <c r="N20" s="15">
        <v>1.44</v>
      </c>
      <c r="O20" s="15">
        <v>1.45</v>
      </c>
      <c r="P20" s="15">
        <v>1.46</v>
      </c>
      <c r="Q20" s="15">
        <v>1.5</v>
      </c>
    </row>
    <row r="21" spans="1:17" x14ac:dyDescent="0.3">
      <c r="A21" s="197"/>
      <c r="B21" s="7" t="s">
        <v>25</v>
      </c>
      <c r="C21" s="94"/>
      <c r="D21" s="191"/>
      <c r="E21" s="15">
        <v>1.385</v>
      </c>
      <c r="F21" s="15">
        <v>1.38</v>
      </c>
      <c r="G21" s="15">
        <v>1.37</v>
      </c>
      <c r="H21" s="15">
        <v>1.4</v>
      </c>
      <c r="I21" s="15">
        <v>1.41</v>
      </c>
      <c r="J21" s="15">
        <v>1.423</v>
      </c>
      <c r="K21" s="15">
        <v>1.44</v>
      </c>
      <c r="L21" s="15">
        <v>1.45</v>
      </c>
      <c r="M21" s="15">
        <v>1.45</v>
      </c>
      <c r="N21" s="15">
        <v>1.46</v>
      </c>
      <c r="O21" s="15">
        <v>1.48</v>
      </c>
      <c r="P21" s="15">
        <v>1.49</v>
      </c>
      <c r="Q21" s="15">
        <v>1.52</v>
      </c>
    </row>
    <row r="22" spans="1:17" x14ac:dyDescent="0.3">
      <c r="A22" s="197"/>
      <c r="B22" s="7" t="s">
        <v>26</v>
      </c>
      <c r="C22" s="94"/>
      <c r="D22" s="192"/>
      <c r="E22" s="15">
        <v>1.41</v>
      </c>
      <c r="F22" s="15">
        <v>1.4</v>
      </c>
      <c r="G22" s="15">
        <v>1.39</v>
      </c>
      <c r="H22" s="15">
        <v>1.41</v>
      </c>
      <c r="I22" s="15">
        <v>1.45</v>
      </c>
      <c r="J22" s="15">
        <v>1.5</v>
      </c>
      <c r="K22" s="15">
        <v>1.58</v>
      </c>
      <c r="L22" s="15">
        <v>1.6</v>
      </c>
      <c r="M22" s="15">
        <v>1.62</v>
      </c>
      <c r="N22" s="15">
        <v>1.65</v>
      </c>
      <c r="O22" s="15">
        <v>1.7</v>
      </c>
      <c r="P22" s="15">
        <v>1.73</v>
      </c>
      <c r="Q22" s="15">
        <v>1.77</v>
      </c>
    </row>
    <row r="23" spans="1:17" ht="39" x14ac:dyDescent="0.3">
      <c r="A23" s="197"/>
      <c r="B23" s="6" t="s">
        <v>33</v>
      </c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</row>
    <row r="24" spans="1:17" ht="20.25" customHeight="1" x14ac:dyDescent="0.3">
      <c r="A24" s="197"/>
      <c r="B24" s="7" t="s">
        <v>23</v>
      </c>
      <c r="C24" s="94" t="s">
        <v>34</v>
      </c>
      <c r="D24" s="116">
        <v>71.989999999999995</v>
      </c>
      <c r="E24" s="116">
        <v>71.89</v>
      </c>
      <c r="F24" s="16">
        <v>72.150000000000006</v>
      </c>
      <c r="G24" s="16">
        <v>72.400000000000006</v>
      </c>
      <c r="H24" s="16">
        <v>72.709999999999994</v>
      </c>
      <c r="I24" s="16">
        <v>73.010000000000005</v>
      </c>
      <c r="J24" s="16">
        <v>73.28</v>
      </c>
      <c r="K24" s="16">
        <v>73.58</v>
      </c>
      <c r="L24" s="16">
        <v>73.95</v>
      </c>
      <c r="M24" s="16">
        <v>74.28</v>
      </c>
      <c r="N24" s="16">
        <v>74.569999999999993</v>
      </c>
      <c r="O24" s="16">
        <v>74.94</v>
      </c>
      <c r="P24" s="16">
        <v>75.19</v>
      </c>
      <c r="Q24" s="16">
        <v>76.88</v>
      </c>
    </row>
    <row r="25" spans="1:17" x14ac:dyDescent="0.3">
      <c r="A25" s="197"/>
      <c r="B25" s="7" t="s">
        <v>25</v>
      </c>
      <c r="C25" s="94"/>
      <c r="D25" s="116"/>
      <c r="E25" s="116"/>
      <c r="F25" s="16">
        <v>72.48</v>
      </c>
      <c r="G25" s="16">
        <v>72.48</v>
      </c>
      <c r="H25" s="16">
        <v>72.78</v>
      </c>
      <c r="I25" s="16">
        <v>73.08</v>
      </c>
      <c r="J25" s="16">
        <v>73.37</v>
      </c>
      <c r="K25" s="16">
        <v>73.67</v>
      </c>
      <c r="L25" s="16">
        <v>74.010000000000005</v>
      </c>
      <c r="M25" s="16">
        <v>74.349999999999994</v>
      </c>
      <c r="N25" s="16">
        <v>74.680000000000007</v>
      </c>
      <c r="O25" s="16">
        <v>75</v>
      </c>
      <c r="P25" s="16">
        <v>75.31</v>
      </c>
      <c r="Q25" s="16">
        <v>78.099999999999994</v>
      </c>
    </row>
    <row r="26" spans="1:17" x14ac:dyDescent="0.3">
      <c r="A26" s="197"/>
      <c r="B26" s="7" t="s">
        <v>26</v>
      </c>
      <c r="C26" s="94"/>
      <c r="D26" s="116"/>
      <c r="E26" s="116"/>
      <c r="F26" s="16">
        <v>73.16</v>
      </c>
      <c r="G26" s="16">
        <v>73.16</v>
      </c>
      <c r="H26" s="16">
        <v>74.040000000000006</v>
      </c>
      <c r="I26" s="16">
        <v>74.3</v>
      </c>
      <c r="J26" s="16">
        <v>74.900000000000006</v>
      </c>
      <c r="K26" s="16">
        <v>75.69</v>
      </c>
      <c r="L26" s="16">
        <v>76.849999999999994</v>
      </c>
      <c r="M26" s="16">
        <v>77.34</v>
      </c>
      <c r="N26" s="16">
        <v>77.81</v>
      </c>
      <c r="O26" s="16">
        <v>79.27</v>
      </c>
      <c r="P26" s="16">
        <v>80.12</v>
      </c>
      <c r="Q26" s="16">
        <v>81</v>
      </c>
    </row>
    <row r="27" spans="1:17" ht="19.5" x14ac:dyDescent="0.3">
      <c r="A27" s="197"/>
      <c r="B27" s="6" t="s">
        <v>35</v>
      </c>
      <c r="C27" s="7"/>
      <c r="D27" s="8"/>
      <c r="E27" s="9"/>
      <c r="F27" s="9"/>
      <c r="G27" s="9"/>
      <c r="H27" s="7"/>
      <c r="I27" s="7"/>
      <c r="J27" s="7"/>
      <c r="K27" s="7"/>
      <c r="L27" s="7"/>
      <c r="M27" s="7"/>
      <c r="N27" s="7"/>
      <c r="O27" s="7"/>
      <c r="P27" s="7"/>
      <c r="Q27" s="7"/>
    </row>
    <row r="28" spans="1:17" ht="19.5" customHeight="1" x14ac:dyDescent="0.3">
      <c r="A28" s="197"/>
      <c r="B28" s="7" t="s">
        <v>23</v>
      </c>
      <c r="C28" s="93" t="s">
        <v>36</v>
      </c>
      <c r="D28" s="120">
        <v>0.47699999999999998</v>
      </c>
      <c r="E28" s="116">
        <v>-0.189</v>
      </c>
      <c r="F28" s="11">
        <v>-0.51700000000000002</v>
      </c>
      <c r="G28" s="11">
        <v>-0.48899999999999999</v>
      </c>
      <c r="H28" s="11">
        <v>-0.39200000000000002</v>
      </c>
      <c r="I28" s="11">
        <v>-0.29399999999999998</v>
      </c>
      <c r="J28" s="11">
        <v>-0.17299999999999999</v>
      </c>
      <c r="K28" s="11">
        <v>-9.2999999999999999E-2</v>
      </c>
      <c r="L28" s="11">
        <v>-7.9000000000000001E-2</v>
      </c>
      <c r="M28" s="11">
        <v>-6.0999999999999999E-2</v>
      </c>
      <c r="N28" s="11">
        <v>-5.3999999999999999E-2</v>
      </c>
      <c r="O28" s="11">
        <v>-4.5999999999999999E-2</v>
      </c>
      <c r="P28" s="11">
        <v>-0.03</v>
      </c>
      <c r="Q28" s="10">
        <v>0.1</v>
      </c>
    </row>
    <row r="29" spans="1:17" x14ac:dyDescent="0.3">
      <c r="A29" s="197"/>
      <c r="B29" s="7" t="s">
        <v>25</v>
      </c>
      <c r="C29" s="93"/>
      <c r="D29" s="120"/>
      <c r="E29" s="116"/>
      <c r="F29" s="11">
        <v>0.27100000000000002</v>
      </c>
      <c r="G29" s="11">
        <v>0.38700000000000001</v>
      </c>
      <c r="H29" s="11">
        <v>0.47699999999999998</v>
      </c>
      <c r="I29" s="11">
        <v>0.58899999999999997</v>
      </c>
      <c r="J29" s="11">
        <v>0.61299999999999999</v>
      </c>
      <c r="K29" s="11">
        <v>0.72399999999999998</v>
      </c>
      <c r="L29" s="11">
        <v>0.88100000000000001</v>
      </c>
      <c r="M29" s="11">
        <v>0.91400000000000003</v>
      </c>
      <c r="N29" s="11">
        <v>1.04</v>
      </c>
      <c r="O29" s="11">
        <v>1.1739999999999999</v>
      </c>
      <c r="P29" s="11">
        <v>1.2929999999999999</v>
      </c>
      <c r="Q29" s="10">
        <v>1.3360000000000001</v>
      </c>
    </row>
    <row r="30" spans="1:17" ht="19.5" customHeight="1" x14ac:dyDescent="0.3">
      <c r="A30" s="197"/>
      <c r="B30" s="7" t="s">
        <v>26</v>
      </c>
      <c r="C30" s="93"/>
      <c r="D30" s="120"/>
      <c r="E30" s="116"/>
      <c r="F30" s="12">
        <v>1.488</v>
      </c>
      <c r="G30" s="12">
        <v>2.09</v>
      </c>
      <c r="H30" s="12">
        <v>2.8849999999999998</v>
      </c>
      <c r="I30" s="12">
        <v>3.879</v>
      </c>
      <c r="J30" s="12">
        <v>5.0270000000000001</v>
      </c>
      <c r="K30" s="12">
        <v>6.0510000000000002</v>
      </c>
      <c r="L30" s="12">
        <v>6.2569999999999997</v>
      </c>
      <c r="M30" s="12">
        <v>6.5540000000000003</v>
      </c>
      <c r="N30" s="12">
        <v>6.6680000000000001</v>
      </c>
      <c r="O30" s="12">
        <v>6.71</v>
      </c>
      <c r="P30" s="12">
        <v>6.8410000000000002</v>
      </c>
      <c r="Q30" s="10">
        <v>6.9</v>
      </c>
    </row>
    <row r="31" spans="1:17" ht="18.75" customHeight="1" x14ac:dyDescent="0.3">
      <c r="A31" s="197"/>
      <c r="B31" s="6" t="s">
        <v>37</v>
      </c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</row>
    <row r="32" spans="1:17" ht="20.25" customHeight="1" x14ac:dyDescent="0.3">
      <c r="A32" s="197"/>
      <c r="B32" s="7" t="s">
        <v>23</v>
      </c>
      <c r="C32" s="94" t="s">
        <v>38</v>
      </c>
      <c r="D32" s="120">
        <v>583.63598026915304</v>
      </c>
      <c r="E32" s="120">
        <v>654.29999999999995</v>
      </c>
      <c r="F32" s="10">
        <v>695.06270311753292</v>
      </c>
      <c r="G32" s="10">
        <v>730.76172734993543</v>
      </c>
      <c r="H32" s="10">
        <v>768.80317701959552</v>
      </c>
      <c r="I32" s="10">
        <v>810.66827052123006</v>
      </c>
      <c r="J32" s="10">
        <v>852.86553764124756</v>
      </c>
      <c r="K32" s="10">
        <v>899.99781383258994</v>
      </c>
      <c r="L32" s="10">
        <v>951.33153231688789</v>
      </c>
      <c r="M32" s="10">
        <v>1002.9682791652136</v>
      </c>
      <c r="N32" s="10">
        <v>1058.076841126129</v>
      </c>
      <c r="O32" s="10">
        <v>1118.8494365439087</v>
      </c>
      <c r="P32" s="10">
        <v>1181.1352144434225</v>
      </c>
      <c r="Q32" s="10">
        <v>1246.7657811705103</v>
      </c>
    </row>
    <row r="33" spans="1:17" x14ac:dyDescent="0.3">
      <c r="A33" s="197"/>
      <c r="B33" s="7" t="s">
        <v>25</v>
      </c>
      <c r="C33" s="94"/>
      <c r="D33" s="120"/>
      <c r="E33" s="120">
        <v>620.1</v>
      </c>
      <c r="F33" s="12">
        <v>698.82622818980076</v>
      </c>
      <c r="G33" s="12">
        <v>736.13980170925799</v>
      </c>
      <c r="H33" s="12">
        <v>775.66781809189922</v>
      </c>
      <c r="I33" s="12">
        <v>824.47302343122385</v>
      </c>
      <c r="J33" s="12">
        <v>873.38468681149936</v>
      </c>
      <c r="K33" s="12">
        <v>926.38512553351268</v>
      </c>
      <c r="L33" s="12">
        <v>984.10694938196889</v>
      </c>
      <c r="M33" s="12">
        <v>1042.1386545515827</v>
      </c>
      <c r="N33" s="12">
        <v>1104.2958483494388</v>
      </c>
      <c r="O33" s="12">
        <v>1172.885335727447</v>
      </c>
      <c r="P33" s="12">
        <v>1245.2275447437989</v>
      </c>
      <c r="Q33" s="10">
        <v>1322.4321424114298</v>
      </c>
    </row>
    <row r="34" spans="1:17" x14ac:dyDescent="0.3">
      <c r="A34" s="197"/>
      <c r="B34" s="7" t="s">
        <v>26</v>
      </c>
      <c r="C34" s="94"/>
      <c r="D34" s="120"/>
      <c r="E34" s="120">
        <v>636.1</v>
      </c>
      <c r="F34" s="12">
        <v>707.14641489513394</v>
      </c>
      <c r="G34" s="12">
        <v>757.41108921229488</v>
      </c>
      <c r="H34" s="12">
        <v>813.61099203184722</v>
      </c>
      <c r="I34" s="12">
        <v>875.1076516243121</v>
      </c>
      <c r="J34" s="12">
        <v>941.9</v>
      </c>
      <c r="K34" s="12">
        <v>1014.703455200013</v>
      </c>
      <c r="L34" s="12">
        <v>1095.2709095428941</v>
      </c>
      <c r="M34" s="12">
        <v>1184.53548867064</v>
      </c>
      <c r="N34" s="12">
        <v>1281.0976371715819</v>
      </c>
      <c r="O34" s="12">
        <v>1386.8522471200959</v>
      </c>
      <c r="P34" s="12">
        <v>1504.2492898388118</v>
      </c>
      <c r="Q34" s="10">
        <v>1634.7188477436914</v>
      </c>
    </row>
    <row r="35" spans="1:17" ht="18.75" customHeight="1" x14ac:dyDescent="0.3">
      <c r="A35" s="18">
        <v>1</v>
      </c>
      <c r="B35" s="104" t="s">
        <v>39</v>
      </c>
      <c r="C35" s="186"/>
      <c r="D35" s="186"/>
      <c r="E35" s="186"/>
      <c r="F35" s="186"/>
      <c r="G35" s="186"/>
      <c r="H35" s="186"/>
      <c r="I35" s="186"/>
      <c r="J35" s="186"/>
      <c r="K35" s="186"/>
      <c r="L35" s="186"/>
      <c r="M35" s="186"/>
      <c r="N35" s="186"/>
      <c r="O35" s="186"/>
      <c r="P35" s="186"/>
      <c r="Q35" s="186"/>
    </row>
    <row r="36" spans="1:17" x14ac:dyDescent="0.3">
      <c r="A36" s="17" t="s">
        <v>40</v>
      </c>
      <c r="B36" s="99" t="s">
        <v>257</v>
      </c>
      <c r="C36" s="99"/>
      <c r="D36" s="99"/>
      <c r="E36" s="99"/>
      <c r="F36" s="99"/>
      <c r="G36" s="99"/>
      <c r="H36" s="99"/>
      <c r="I36" s="99"/>
      <c r="J36" s="99"/>
      <c r="K36" s="99"/>
      <c r="L36" s="99"/>
      <c r="M36" s="99"/>
      <c r="N36" s="99"/>
      <c r="O36" s="99"/>
      <c r="P36" s="99"/>
      <c r="Q36" s="99"/>
    </row>
    <row r="37" spans="1:17" ht="113.25" customHeight="1" x14ac:dyDescent="0.3">
      <c r="A37" s="20"/>
      <c r="B37" s="106" t="s">
        <v>41</v>
      </c>
      <c r="C37" s="106"/>
      <c r="D37" s="106"/>
      <c r="E37" s="106"/>
      <c r="F37" s="106"/>
      <c r="G37" s="106"/>
      <c r="H37" s="106"/>
      <c r="I37" s="106"/>
      <c r="J37" s="106"/>
      <c r="K37" s="106"/>
      <c r="L37" s="106"/>
      <c r="M37" s="106"/>
      <c r="N37" s="106"/>
      <c r="O37" s="106"/>
      <c r="P37" s="106"/>
      <c r="Q37" s="106"/>
    </row>
    <row r="38" spans="1:17" ht="99.75" customHeight="1" x14ac:dyDescent="0.3">
      <c r="A38" s="187" t="s">
        <v>42</v>
      </c>
      <c r="B38" s="6" t="s">
        <v>43</v>
      </c>
      <c r="C38" s="4"/>
      <c r="D38" s="21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</row>
    <row r="39" spans="1:17" ht="19.5" customHeight="1" x14ac:dyDescent="0.3">
      <c r="A39" s="188"/>
      <c r="B39" s="7" t="s">
        <v>23</v>
      </c>
      <c r="C39" s="190" t="s">
        <v>44</v>
      </c>
      <c r="D39" s="117">
        <v>22</v>
      </c>
      <c r="E39" s="22">
        <v>34</v>
      </c>
      <c r="F39" s="22">
        <v>58</v>
      </c>
      <c r="G39" s="22">
        <v>102</v>
      </c>
      <c r="H39" s="22">
        <v>101</v>
      </c>
      <c r="I39" s="22">
        <v>121</v>
      </c>
      <c r="J39" s="22">
        <v>140</v>
      </c>
      <c r="K39" s="22">
        <v>150</v>
      </c>
      <c r="L39" s="22">
        <v>160</v>
      </c>
      <c r="M39" s="22">
        <v>169</v>
      </c>
      <c r="N39" s="22">
        <v>179</v>
      </c>
      <c r="O39" s="22">
        <v>189</v>
      </c>
      <c r="P39" s="22">
        <v>199</v>
      </c>
      <c r="Q39" s="22">
        <v>209</v>
      </c>
    </row>
    <row r="40" spans="1:17" x14ac:dyDescent="0.3">
      <c r="A40" s="188"/>
      <c r="B40" s="7" t="s">
        <v>25</v>
      </c>
      <c r="C40" s="191"/>
      <c r="D40" s="118"/>
      <c r="E40" s="22">
        <v>37</v>
      </c>
      <c r="F40" s="22">
        <v>61</v>
      </c>
      <c r="G40" s="22">
        <v>106</v>
      </c>
      <c r="H40" s="22">
        <v>126</v>
      </c>
      <c r="I40" s="22">
        <v>137</v>
      </c>
      <c r="J40" s="22">
        <v>150</v>
      </c>
      <c r="K40" s="22">
        <v>162</v>
      </c>
      <c r="L40" s="22">
        <v>174</v>
      </c>
      <c r="M40" s="22">
        <v>186</v>
      </c>
      <c r="N40" s="22">
        <v>198</v>
      </c>
      <c r="O40" s="22">
        <v>210</v>
      </c>
      <c r="P40" s="22">
        <v>222</v>
      </c>
      <c r="Q40" s="22">
        <v>234</v>
      </c>
    </row>
    <row r="41" spans="1:17" x14ac:dyDescent="0.3">
      <c r="A41" s="189"/>
      <c r="B41" s="7" t="s">
        <v>26</v>
      </c>
      <c r="C41" s="192"/>
      <c r="D41" s="119"/>
      <c r="E41" s="22">
        <v>38</v>
      </c>
      <c r="F41" s="22">
        <v>62</v>
      </c>
      <c r="G41" s="22">
        <v>107</v>
      </c>
      <c r="H41" s="22">
        <v>127</v>
      </c>
      <c r="I41" s="22">
        <v>138</v>
      </c>
      <c r="J41" s="22">
        <v>152</v>
      </c>
      <c r="K41" s="22">
        <v>166</v>
      </c>
      <c r="L41" s="22">
        <v>180</v>
      </c>
      <c r="M41" s="22">
        <v>194</v>
      </c>
      <c r="N41" s="22">
        <v>208</v>
      </c>
      <c r="O41" s="22">
        <v>222</v>
      </c>
      <c r="P41" s="22">
        <v>236</v>
      </c>
      <c r="Q41" s="22">
        <v>249</v>
      </c>
    </row>
    <row r="42" spans="1:17" ht="39" x14ac:dyDescent="0.3">
      <c r="A42" s="148" t="s">
        <v>45</v>
      </c>
      <c r="B42" s="6" t="s">
        <v>46</v>
      </c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10"/>
    </row>
    <row r="43" spans="1:17" x14ac:dyDescent="0.3">
      <c r="A43" s="148"/>
      <c r="B43" s="7" t="s">
        <v>23</v>
      </c>
      <c r="C43" s="94" t="s">
        <v>47</v>
      </c>
      <c r="D43" s="193">
        <v>12.25</v>
      </c>
      <c r="E43" s="24">
        <v>12.3</v>
      </c>
      <c r="F43" s="24">
        <v>12.3</v>
      </c>
      <c r="G43" s="24">
        <v>12.3</v>
      </c>
      <c r="H43" s="24">
        <v>12.3</v>
      </c>
      <c r="I43" s="24">
        <v>12.3</v>
      </c>
      <c r="J43" s="24">
        <v>12.3</v>
      </c>
      <c r="K43" s="24">
        <v>12.3</v>
      </c>
      <c r="L43" s="24">
        <v>12.3</v>
      </c>
      <c r="M43" s="24">
        <v>12.3</v>
      </c>
      <c r="N43" s="24">
        <v>12.3</v>
      </c>
      <c r="O43" s="24">
        <v>12.3</v>
      </c>
      <c r="P43" s="24">
        <v>12.3</v>
      </c>
      <c r="Q43" s="24">
        <v>12.3</v>
      </c>
    </row>
    <row r="44" spans="1:17" x14ac:dyDescent="0.3">
      <c r="A44" s="148"/>
      <c r="B44" s="7" t="s">
        <v>25</v>
      </c>
      <c r="C44" s="94"/>
      <c r="D44" s="194"/>
      <c r="E44" s="25">
        <v>12.3</v>
      </c>
      <c r="F44" s="25">
        <v>12.35</v>
      </c>
      <c r="G44" s="25">
        <v>12.36</v>
      </c>
      <c r="H44" s="25">
        <v>12.37</v>
      </c>
      <c r="I44" s="25">
        <v>12.39</v>
      </c>
      <c r="J44" s="25">
        <v>12.42</v>
      </c>
      <c r="K44" s="25">
        <v>12.45</v>
      </c>
      <c r="L44" s="25">
        <v>12.49</v>
      </c>
      <c r="M44" s="25">
        <v>12.51</v>
      </c>
      <c r="N44" s="25">
        <v>12.53</v>
      </c>
      <c r="O44" s="25">
        <v>12.55</v>
      </c>
      <c r="P44" s="25">
        <v>12.57</v>
      </c>
      <c r="Q44" s="25">
        <v>12.59</v>
      </c>
    </row>
    <row r="45" spans="1:17" ht="56.25" customHeight="1" x14ac:dyDescent="0.3">
      <c r="A45" s="148"/>
      <c r="B45" s="7" t="s">
        <v>26</v>
      </c>
      <c r="C45" s="94"/>
      <c r="D45" s="195"/>
      <c r="E45" s="25">
        <v>12.35</v>
      </c>
      <c r="F45" s="25">
        <v>12.37</v>
      </c>
      <c r="G45" s="25">
        <v>12.38</v>
      </c>
      <c r="H45" s="25">
        <v>12.39</v>
      </c>
      <c r="I45" s="25">
        <v>12.41</v>
      </c>
      <c r="J45" s="25">
        <v>12.43</v>
      </c>
      <c r="K45" s="25">
        <v>12.46</v>
      </c>
      <c r="L45" s="25">
        <v>12.5</v>
      </c>
      <c r="M45" s="25">
        <v>12.52</v>
      </c>
      <c r="N45" s="25">
        <v>12.54</v>
      </c>
      <c r="O45" s="25">
        <v>12.56</v>
      </c>
      <c r="P45" s="25">
        <v>12.58</v>
      </c>
      <c r="Q45" s="25">
        <v>12.61</v>
      </c>
    </row>
    <row r="46" spans="1:17" ht="19.5" x14ac:dyDescent="0.3">
      <c r="A46" s="93" t="s">
        <v>48</v>
      </c>
      <c r="B46" s="26" t="s">
        <v>49</v>
      </c>
      <c r="C46" s="27"/>
      <c r="D46" s="28"/>
      <c r="E46" s="29"/>
      <c r="F46" s="29"/>
      <c r="G46" s="27"/>
      <c r="H46" s="29"/>
      <c r="I46" s="29"/>
      <c r="J46" s="29"/>
      <c r="K46" s="27"/>
      <c r="L46" s="29"/>
      <c r="M46" s="29"/>
      <c r="N46" s="29"/>
      <c r="O46" s="27"/>
      <c r="P46" s="29"/>
      <c r="Q46" s="29"/>
    </row>
    <row r="47" spans="1:17" x14ac:dyDescent="0.3">
      <c r="A47" s="93"/>
      <c r="B47" s="31" t="s">
        <v>23</v>
      </c>
      <c r="C47" s="149" t="s">
        <v>50</v>
      </c>
      <c r="D47" s="177">
        <v>8451</v>
      </c>
      <c r="E47" s="33">
        <v>7583</v>
      </c>
      <c r="F47" s="33">
        <v>7383</v>
      </c>
      <c r="G47" s="33">
        <v>7252</v>
      </c>
      <c r="H47" s="33">
        <v>7269</v>
      </c>
      <c r="I47" s="33">
        <v>7408</v>
      </c>
      <c r="J47" s="34">
        <v>7494</v>
      </c>
      <c r="K47" s="34">
        <v>7705</v>
      </c>
      <c r="L47" s="34">
        <v>7872</v>
      </c>
      <c r="M47" s="33">
        <v>7977</v>
      </c>
      <c r="N47" s="34">
        <v>7976</v>
      </c>
      <c r="O47" s="34">
        <v>8086</v>
      </c>
      <c r="P47" s="33">
        <v>8062</v>
      </c>
      <c r="Q47" s="33">
        <v>8176</v>
      </c>
    </row>
    <row r="48" spans="1:17" x14ac:dyDescent="0.3">
      <c r="A48" s="93"/>
      <c r="B48" s="35" t="s">
        <v>25</v>
      </c>
      <c r="C48" s="149"/>
      <c r="D48" s="178"/>
      <c r="E48" s="33">
        <v>8092</v>
      </c>
      <c r="F48" s="33">
        <v>7999</v>
      </c>
      <c r="G48" s="33">
        <v>7861</v>
      </c>
      <c r="H48" s="33">
        <v>7885</v>
      </c>
      <c r="I48" s="33">
        <v>7983</v>
      </c>
      <c r="J48" s="33">
        <v>8124</v>
      </c>
      <c r="K48" s="33">
        <v>8251</v>
      </c>
      <c r="L48" s="34">
        <f>K48+24</f>
        <v>8275</v>
      </c>
      <c r="M48" s="33">
        <f>L48+35</f>
        <v>8310</v>
      </c>
      <c r="N48" s="34">
        <f>M48-5</f>
        <v>8305</v>
      </c>
      <c r="O48" s="34">
        <f>N48+50</f>
        <v>8355</v>
      </c>
      <c r="P48" s="33">
        <f>O48+70</f>
        <v>8425</v>
      </c>
      <c r="Q48" s="33">
        <f>P48+100</f>
        <v>8525</v>
      </c>
    </row>
    <row r="49" spans="1:17" x14ac:dyDescent="0.3">
      <c r="A49" s="93"/>
      <c r="B49" s="35" t="s">
        <v>26</v>
      </c>
      <c r="C49" s="149"/>
      <c r="D49" s="179"/>
      <c r="E49" s="34">
        <v>8102</v>
      </c>
      <c r="F49" s="34">
        <v>8131</v>
      </c>
      <c r="G49" s="33">
        <v>8195</v>
      </c>
      <c r="H49" s="33">
        <v>8259</v>
      </c>
      <c r="I49" s="33">
        <v>8323</v>
      </c>
      <c r="J49" s="33">
        <v>8387</v>
      </c>
      <c r="K49" s="33">
        <v>8451</v>
      </c>
      <c r="L49" s="34">
        <f>K49+100</f>
        <v>8551</v>
      </c>
      <c r="M49" s="33">
        <f>L49+100</f>
        <v>8651</v>
      </c>
      <c r="N49" s="34">
        <f>M49+100</f>
        <v>8751</v>
      </c>
      <c r="O49" s="34">
        <f>N49+100</f>
        <v>8851</v>
      </c>
      <c r="P49" s="33">
        <f>O49+100</f>
        <v>8951</v>
      </c>
      <c r="Q49" s="33">
        <v>9000</v>
      </c>
    </row>
    <row r="50" spans="1:17" ht="38.25" customHeight="1" x14ac:dyDescent="0.3">
      <c r="A50" s="93" t="s">
        <v>51</v>
      </c>
      <c r="B50" s="6" t="s">
        <v>52</v>
      </c>
      <c r="C50" s="4"/>
      <c r="D50" s="21"/>
      <c r="E50" s="17"/>
      <c r="F50" s="17"/>
      <c r="G50" s="11"/>
      <c r="H50" s="11"/>
      <c r="I50" s="11"/>
      <c r="J50" s="11"/>
      <c r="K50" s="17"/>
      <c r="L50" s="17"/>
      <c r="M50" s="11"/>
      <c r="N50" s="11"/>
      <c r="O50" s="11"/>
      <c r="P50" s="17"/>
      <c r="Q50" s="10"/>
    </row>
    <row r="51" spans="1:17" x14ac:dyDescent="0.3">
      <c r="A51" s="93"/>
      <c r="B51" s="7" t="s">
        <v>23</v>
      </c>
      <c r="C51" s="94" t="s">
        <v>44</v>
      </c>
      <c r="D51" s="180">
        <v>7066</v>
      </c>
      <c r="E51" s="36">
        <v>6946</v>
      </c>
      <c r="F51" s="36">
        <v>6826</v>
      </c>
      <c r="G51" s="36">
        <v>6706</v>
      </c>
      <c r="H51" s="36">
        <v>6586</v>
      </c>
      <c r="I51" s="36">
        <v>6466</v>
      </c>
      <c r="J51" s="36">
        <v>6346</v>
      </c>
      <c r="K51" s="36">
        <v>6226</v>
      </c>
      <c r="L51" s="36">
        <v>6106</v>
      </c>
      <c r="M51" s="36">
        <v>5986</v>
      </c>
      <c r="N51" s="36">
        <v>5866</v>
      </c>
      <c r="O51" s="36">
        <v>5746</v>
      </c>
      <c r="P51" s="36">
        <v>5626</v>
      </c>
      <c r="Q51" s="37">
        <v>5506</v>
      </c>
    </row>
    <row r="52" spans="1:17" x14ac:dyDescent="0.3">
      <c r="A52" s="93"/>
      <c r="B52" s="7" t="s">
        <v>25</v>
      </c>
      <c r="C52" s="94"/>
      <c r="D52" s="181"/>
      <c r="E52" s="36">
        <v>6986</v>
      </c>
      <c r="F52" s="36">
        <v>6906</v>
      </c>
      <c r="G52" s="36">
        <v>6826</v>
      </c>
      <c r="H52" s="36">
        <v>6746</v>
      </c>
      <c r="I52" s="36">
        <v>6666</v>
      </c>
      <c r="J52" s="36">
        <v>6586</v>
      </c>
      <c r="K52" s="36">
        <v>6506</v>
      </c>
      <c r="L52" s="36">
        <v>6426</v>
      </c>
      <c r="M52" s="36">
        <v>6346</v>
      </c>
      <c r="N52" s="36">
        <v>6266</v>
      </c>
      <c r="O52" s="36">
        <v>6186</v>
      </c>
      <c r="P52" s="36">
        <v>6106</v>
      </c>
      <c r="Q52" s="37">
        <v>6026</v>
      </c>
    </row>
    <row r="53" spans="1:17" x14ac:dyDescent="0.3">
      <c r="A53" s="93"/>
      <c r="B53" s="7" t="s">
        <v>26</v>
      </c>
      <c r="C53" s="94"/>
      <c r="D53" s="182"/>
      <c r="E53" s="36">
        <v>7166</v>
      </c>
      <c r="F53" s="36">
        <v>7266</v>
      </c>
      <c r="G53" s="36">
        <v>7366</v>
      </c>
      <c r="H53" s="36">
        <v>7466</v>
      </c>
      <c r="I53" s="36">
        <v>7566</v>
      </c>
      <c r="J53" s="36">
        <v>7666</v>
      </c>
      <c r="K53" s="36">
        <v>7766</v>
      </c>
      <c r="L53" s="36">
        <v>7866</v>
      </c>
      <c r="M53" s="36">
        <v>7966</v>
      </c>
      <c r="N53" s="36">
        <v>8066</v>
      </c>
      <c r="O53" s="36">
        <v>8166</v>
      </c>
      <c r="P53" s="36">
        <v>8266</v>
      </c>
      <c r="Q53" s="37">
        <v>8366</v>
      </c>
    </row>
    <row r="54" spans="1:17" ht="19.5" x14ac:dyDescent="0.3">
      <c r="A54" s="93" t="s">
        <v>53</v>
      </c>
      <c r="B54" s="6" t="s">
        <v>54</v>
      </c>
      <c r="C54" s="4"/>
      <c r="D54" s="21"/>
      <c r="E54" s="17"/>
      <c r="F54" s="17"/>
      <c r="G54" s="11"/>
      <c r="H54" s="11"/>
      <c r="I54" s="11"/>
      <c r="J54" s="11"/>
      <c r="K54" s="17"/>
      <c r="L54" s="17"/>
      <c r="M54" s="11"/>
      <c r="N54" s="11"/>
      <c r="O54" s="11"/>
      <c r="P54" s="17"/>
      <c r="Q54" s="10"/>
    </row>
    <row r="55" spans="1:17" x14ac:dyDescent="0.3">
      <c r="A55" s="93"/>
      <c r="B55" s="7" t="s">
        <v>23</v>
      </c>
      <c r="C55" s="94" t="s">
        <v>55</v>
      </c>
      <c r="D55" s="183">
        <v>14.5</v>
      </c>
      <c r="E55" s="38">
        <v>21.024999999999999</v>
      </c>
      <c r="F55" s="38">
        <v>21.524999999999999</v>
      </c>
      <c r="G55" s="38">
        <v>22.024999999999999</v>
      </c>
      <c r="H55" s="38">
        <v>22.524999999999999</v>
      </c>
      <c r="I55" s="38">
        <v>23.024999999999999</v>
      </c>
      <c r="J55" s="38">
        <v>23.524999999999999</v>
      </c>
      <c r="K55" s="38">
        <v>24.024999999999999</v>
      </c>
      <c r="L55" s="38">
        <v>24.524999999999999</v>
      </c>
      <c r="M55" s="38">
        <v>25.024999999999999</v>
      </c>
      <c r="N55" s="38">
        <v>25.524999999999999</v>
      </c>
      <c r="O55" s="38">
        <v>26.024999999999999</v>
      </c>
      <c r="P55" s="38">
        <v>26.524999999999999</v>
      </c>
      <c r="Q55" s="38">
        <v>27.024999999999999</v>
      </c>
    </row>
    <row r="56" spans="1:17" x14ac:dyDescent="0.3">
      <c r="A56" s="93"/>
      <c r="B56" s="7" t="s">
        <v>25</v>
      </c>
      <c r="C56" s="94"/>
      <c r="D56" s="184"/>
      <c r="E56" s="38">
        <v>21.524999999999999</v>
      </c>
      <c r="F56" s="38">
        <v>22.024999999999999</v>
      </c>
      <c r="G56" s="38">
        <v>22.524999999999999</v>
      </c>
      <c r="H56" s="38">
        <v>23.024999999999999</v>
      </c>
      <c r="I56" s="38">
        <v>23.524999999999999</v>
      </c>
      <c r="J56" s="38">
        <v>24.024999999999999</v>
      </c>
      <c r="K56" s="38">
        <v>24.524999999999999</v>
      </c>
      <c r="L56" s="38">
        <v>25.024999999999999</v>
      </c>
      <c r="M56" s="38">
        <v>25.524999999999999</v>
      </c>
      <c r="N56" s="38">
        <v>26.024999999999999</v>
      </c>
      <c r="O56" s="38">
        <v>26.524999999999999</v>
      </c>
      <c r="P56" s="38">
        <v>27.024999999999999</v>
      </c>
      <c r="Q56" s="38">
        <v>27.524999999999999</v>
      </c>
    </row>
    <row r="57" spans="1:17" x14ac:dyDescent="0.3">
      <c r="A57" s="93"/>
      <c r="B57" s="7" t="s">
        <v>26</v>
      </c>
      <c r="C57" s="94"/>
      <c r="D57" s="185"/>
      <c r="E57" s="38">
        <v>22.024999999999999</v>
      </c>
      <c r="F57" s="38">
        <v>22.524999999999999</v>
      </c>
      <c r="G57" s="38">
        <v>23.024999999999999</v>
      </c>
      <c r="H57" s="38">
        <v>23.524999999999999</v>
      </c>
      <c r="I57" s="38">
        <v>24.024999999999999</v>
      </c>
      <c r="J57" s="38">
        <v>24.524999999999999</v>
      </c>
      <c r="K57" s="38">
        <v>25.024999999999999</v>
      </c>
      <c r="L57" s="38">
        <v>25.524999999999999</v>
      </c>
      <c r="M57" s="38">
        <v>26.024999999999999</v>
      </c>
      <c r="N57" s="38">
        <v>26.524999999999999</v>
      </c>
      <c r="O57" s="38">
        <v>27.024999999999999</v>
      </c>
      <c r="P57" s="38">
        <v>27.524999999999999</v>
      </c>
      <c r="Q57" s="38">
        <v>28.024999999999999</v>
      </c>
    </row>
    <row r="58" spans="1:17" x14ac:dyDescent="0.3">
      <c r="A58" s="17" t="s">
        <v>56</v>
      </c>
      <c r="B58" s="99" t="s">
        <v>258</v>
      </c>
      <c r="C58" s="99"/>
      <c r="D58" s="99"/>
      <c r="E58" s="99"/>
      <c r="F58" s="99"/>
      <c r="G58" s="99"/>
      <c r="H58" s="99"/>
      <c r="I58" s="99"/>
      <c r="J58" s="99"/>
      <c r="K58" s="99"/>
      <c r="L58" s="99"/>
      <c r="M58" s="99"/>
      <c r="N58" s="99"/>
      <c r="O58" s="99"/>
      <c r="P58" s="99"/>
      <c r="Q58" s="99"/>
    </row>
    <row r="59" spans="1:17" ht="114.75" customHeight="1" x14ac:dyDescent="0.3">
      <c r="A59" s="17"/>
      <c r="B59" s="106" t="s">
        <v>253</v>
      </c>
      <c r="C59" s="106"/>
      <c r="D59" s="106"/>
      <c r="E59" s="106"/>
      <c r="F59" s="106"/>
      <c r="G59" s="106"/>
      <c r="H59" s="106"/>
      <c r="I59" s="106"/>
      <c r="J59" s="106"/>
      <c r="K59" s="106"/>
      <c r="L59" s="106"/>
      <c r="M59" s="106"/>
      <c r="N59" s="106"/>
      <c r="O59" s="106"/>
      <c r="P59" s="106"/>
      <c r="Q59" s="106"/>
    </row>
    <row r="60" spans="1:17" ht="79.5" customHeight="1" x14ac:dyDescent="0.3">
      <c r="A60" s="93" t="s">
        <v>57</v>
      </c>
      <c r="B60" s="6" t="s">
        <v>58</v>
      </c>
      <c r="C60" s="4"/>
      <c r="D60" s="21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</row>
    <row r="61" spans="1:17" x14ac:dyDescent="0.3">
      <c r="A61" s="93"/>
      <c r="B61" s="7" t="s">
        <v>23</v>
      </c>
      <c r="C61" s="94" t="s">
        <v>59</v>
      </c>
      <c r="D61" s="174">
        <v>52.6</v>
      </c>
      <c r="E61" s="39">
        <v>53</v>
      </c>
      <c r="F61" s="39">
        <v>53.1</v>
      </c>
      <c r="G61" s="39">
        <v>53.2</v>
      </c>
      <c r="H61" s="39">
        <v>54</v>
      </c>
      <c r="I61" s="39">
        <v>55.5</v>
      </c>
      <c r="J61" s="39">
        <v>57</v>
      </c>
      <c r="K61" s="39">
        <v>58.5</v>
      </c>
      <c r="L61" s="39">
        <v>60</v>
      </c>
      <c r="M61" s="39">
        <v>62</v>
      </c>
      <c r="N61" s="39">
        <v>64</v>
      </c>
      <c r="O61" s="39">
        <v>66</v>
      </c>
      <c r="P61" s="39">
        <v>68</v>
      </c>
      <c r="Q61" s="39">
        <v>70</v>
      </c>
    </row>
    <row r="62" spans="1:17" ht="17.25" customHeight="1" x14ac:dyDescent="0.3">
      <c r="A62" s="93"/>
      <c r="B62" s="7" t="s">
        <v>25</v>
      </c>
      <c r="C62" s="94"/>
      <c r="D62" s="175"/>
      <c r="E62" s="39">
        <v>53</v>
      </c>
      <c r="F62" s="39">
        <v>54</v>
      </c>
      <c r="G62" s="39">
        <v>55.5</v>
      </c>
      <c r="H62" s="39">
        <v>57</v>
      </c>
      <c r="I62" s="39">
        <v>58.5</v>
      </c>
      <c r="J62" s="39">
        <v>60</v>
      </c>
      <c r="K62" s="39">
        <v>62</v>
      </c>
      <c r="L62" s="39">
        <v>64</v>
      </c>
      <c r="M62" s="39">
        <v>66</v>
      </c>
      <c r="N62" s="39">
        <v>68</v>
      </c>
      <c r="O62" s="39">
        <v>70</v>
      </c>
      <c r="P62" s="39">
        <v>72</v>
      </c>
      <c r="Q62" s="39">
        <v>75</v>
      </c>
    </row>
    <row r="63" spans="1:17" ht="21" customHeight="1" x14ac:dyDescent="0.3">
      <c r="A63" s="93"/>
      <c r="B63" s="7" t="s">
        <v>26</v>
      </c>
      <c r="C63" s="94"/>
      <c r="D63" s="176"/>
      <c r="E63" s="39">
        <v>53</v>
      </c>
      <c r="F63" s="39">
        <v>55.5</v>
      </c>
      <c r="G63" s="39">
        <v>57</v>
      </c>
      <c r="H63" s="39">
        <v>58.5</v>
      </c>
      <c r="I63" s="39">
        <v>60</v>
      </c>
      <c r="J63" s="39">
        <v>62</v>
      </c>
      <c r="K63" s="39">
        <v>64</v>
      </c>
      <c r="L63" s="39">
        <v>66</v>
      </c>
      <c r="M63" s="39">
        <v>68</v>
      </c>
      <c r="N63" s="39">
        <v>70</v>
      </c>
      <c r="O63" s="39">
        <v>72</v>
      </c>
      <c r="P63" s="39">
        <v>74</v>
      </c>
      <c r="Q63" s="39">
        <v>76</v>
      </c>
    </row>
    <row r="64" spans="1:17" ht="39" x14ac:dyDescent="0.3">
      <c r="A64" s="93" t="s">
        <v>60</v>
      </c>
      <c r="B64" s="6" t="s">
        <v>61</v>
      </c>
      <c r="C64" s="4"/>
      <c r="D64" s="4"/>
      <c r="E64" s="4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</row>
    <row r="65" spans="1:17" x14ac:dyDescent="0.3">
      <c r="A65" s="93"/>
      <c r="B65" s="7" t="s">
        <v>23</v>
      </c>
      <c r="C65" s="94" t="s">
        <v>59</v>
      </c>
      <c r="D65" s="120">
        <v>39.6</v>
      </c>
      <c r="E65" s="39">
        <v>41.17</v>
      </c>
      <c r="F65" s="39">
        <v>42.74</v>
      </c>
      <c r="G65" s="39">
        <v>44.31</v>
      </c>
      <c r="H65" s="39">
        <v>45.88</v>
      </c>
      <c r="I65" s="39">
        <v>47.45</v>
      </c>
      <c r="J65" s="39">
        <v>49.02</v>
      </c>
      <c r="K65" s="39">
        <v>50.59</v>
      </c>
      <c r="L65" s="39">
        <v>52.16</v>
      </c>
      <c r="M65" s="39">
        <v>53.73</v>
      </c>
      <c r="N65" s="39">
        <v>55.3</v>
      </c>
      <c r="O65" s="39">
        <v>56.87</v>
      </c>
      <c r="P65" s="39">
        <v>58.44</v>
      </c>
      <c r="Q65" s="39">
        <v>60</v>
      </c>
    </row>
    <row r="66" spans="1:17" ht="18.75" customHeight="1" x14ac:dyDescent="0.3">
      <c r="A66" s="93"/>
      <c r="B66" s="7" t="s">
        <v>25</v>
      </c>
      <c r="C66" s="94"/>
      <c r="D66" s="120"/>
      <c r="E66" s="39">
        <v>41.32</v>
      </c>
      <c r="F66" s="39">
        <v>43.04</v>
      </c>
      <c r="G66" s="39">
        <v>44.76</v>
      </c>
      <c r="H66" s="39">
        <v>46.48</v>
      </c>
      <c r="I66" s="39">
        <v>48.2</v>
      </c>
      <c r="J66" s="39">
        <v>49.92</v>
      </c>
      <c r="K66" s="39">
        <v>51.64</v>
      </c>
      <c r="L66" s="39">
        <v>53.36</v>
      </c>
      <c r="M66" s="39">
        <v>55.08</v>
      </c>
      <c r="N66" s="39">
        <v>56.8</v>
      </c>
      <c r="O66" s="39">
        <v>58.52</v>
      </c>
      <c r="P66" s="39">
        <v>60.26</v>
      </c>
      <c r="Q66" s="39">
        <v>62</v>
      </c>
    </row>
    <row r="67" spans="1:17" x14ac:dyDescent="0.3">
      <c r="A67" s="93"/>
      <c r="B67" s="7" t="s">
        <v>26</v>
      </c>
      <c r="C67" s="94"/>
      <c r="D67" s="120"/>
      <c r="E67" s="39">
        <v>41.55</v>
      </c>
      <c r="F67" s="39">
        <v>43.5</v>
      </c>
      <c r="G67" s="39">
        <v>45.45</v>
      </c>
      <c r="H67" s="39">
        <v>47.4</v>
      </c>
      <c r="I67" s="39">
        <v>49.35</v>
      </c>
      <c r="J67" s="39">
        <v>51.3</v>
      </c>
      <c r="K67" s="39">
        <v>53.25</v>
      </c>
      <c r="L67" s="39">
        <v>55.2</v>
      </c>
      <c r="M67" s="39">
        <v>57.15</v>
      </c>
      <c r="N67" s="39">
        <v>59.1</v>
      </c>
      <c r="O67" s="39">
        <v>61.05</v>
      </c>
      <c r="P67" s="39">
        <v>63.01</v>
      </c>
      <c r="Q67" s="39">
        <v>65</v>
      </c>
    </row>
    <row r="68" spans="1:17" ht="157.5" customHeight="1" x14ac:dyDescent="0.3">
      <c r="A68" s="93" t="s">
        <v>62</v>
      </c>
      <c r="B68" s="6" t="s">
        <v>63</v>
      </c>
      <c r="C68" s="4"/>
      <c r="D68" s="4"/>
      <c r="E68" s="4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</row>
    <row r="69" spans="1:17" ht="22.5" customHeight="1" x14ac:dyDescent="0.3">
      <c r="A69" s="93"/>
      <c r="B69" s="7" t="s">
        <v>23</v>
      </c>
      <c r="C69" s="94" t="s">
        <v>59</v>
      </c>
      <c r="D69" s="174">
        <v>7.61</v>
      </c>
      <c r="E69" s="39">
        <v>9.34</v>
      </c>
      <c r="F69" s="39">
        <v>9.6202000000000005</v>
      </c>
      <c r="G69" s="39">
        <v>9.9088060000000002</v>
      </c>
      <c r="H69" s="39">
        <v>10.206070180000001</v>
      </c>
      <c r="I69" s="39">
        <v>10.512252285400001</v>
      </c>
      <c r="J69" s="39">
        <v>10.827619853962</v>
      </c>
      <c r="K69" s="39">
        <v>11.152448449580861</v>
      </c>
      <c r="L69" s="39">
        <v>11.487021903068287</v>
      </c>
      <c r="M69" s="39">
        <v>11.831632560160337</v>
      </c>
      <c r="N69" s="39">
        <v>12.186581536965146</v>
      </c>
      <c r="O69" s="39">
        <v>12.552178983074102</v>
      </c>
      <c r="P69" s="39">
        <v>12.928744352566325</v>
      </c>
      <c r="Q69" s="39">
        <v>13.316606683143315</v>
      </c>
    </row>
    <row r="70" spans="1:17" ht="18.75" customHeight="1" x14ac:dyDescent="0.3">
      <c r="A70" s="93"/>
      <c r="B70" s="7" t="s">
        <v>25</v>
      </c>
      <c r="C70" s="94"/>
      <c r="D70" s="175"/>
      <c r="E70" s="39">
        <v>9.34</v>
      </c>
      <c r="F70" s="39">
        <v>9.7135999999999996</v>
      </c>
      <c r="G70" s="39">
        <v>10.102143999999999</v>
      </c>
      <c r="H70" s="39">
        <v>10.50622976</v>
      </c>
      <c r="I70" s="39">
        <v>10.9264789504</v>
      </c>
      <c r="J70" s="39">
        <v>11.363538108416</v>
      </c>
      <c r="K70" s="39">
        <v>11.818079632752641</v>
      </c>
      <c r="L70" s="39">
        <v>12.290802818062746</v>
      </c>
      <c r="M70" s="39">
        <v>12.782434930785255</v>
      </c>
      <c r="N70" s="39">
        <v>13.293732328016667</v>
      </c>
      <c r="O70" s="39">
        <v>13.825481621137333</v>
      </c>
      <c r="P70" s="39">
        <v>14.378500885982827</v>
      </c>
      <c r="Q70" s="39">
        <v>14.95364092142214</v>
      </c>
    </row>
    <row r="71" spans="1:17" ht="18.75" customHeight="1" x14ac:dyDescent="0.3">
      <c r="A71" s="93"/>
      <c r="B71" s="7" t="s">
        <v>26</v>
      </c>
      <c r="C71" s="94"/>
      <c r="D71" s="176"/>
      <c r="E71" s="39">
        <v>9.34</v>
      </c>
      <c r="F71" s="39">
        <v>9.8070000000000004</v>
      </c>
      <c r="G71" s="39">
        <v>10.297350000000002</v>
      </c>
      <c r="H71" s="39">
        <v>10.812217500000003</v>
      </c>
      <c r="I71" s="39">
        <v>11.352828375000003</v>
      </c>
      <c r="J71" s="39">
        <v>11.920469793750003</v>
      </c>
      <c r="K71" s="39">
        <v>12.516493283437503</v>
      </c>
      <c r="L71" s="39">
        <v>13.14231794760938</v>
      </c>
      <c r="M71" s="39">
        <v>13.799433844989849</v>
      </c>
      <c r="N71" s="39">
        <v>14.489405537239342</v>
      </c>
      <c r="O71" s="39">
        <v>15.213875814101311</v>
      </c>
      <c r="P71" s="39">
        <v>15.974569604806376</v>
      </c>
      <c r="Q71" s="39">
        <v>16.773298085046697</v>
      </c>
    </row>
    <row r="72" spans="1:17" ht="62.25" customHeight="1" x14ac:dyDescent="0.3">
      <c r="A72" s="93" t="s">
        <v>64</v>
      </c>
      <c r="B72" s="6" t="s">
        <v>65</v>
      </c>
      <c r="C72" s="4"/>
      <c r="D72" s="9"/>
      <c r="E72" s="16"/>
      <c r="F72" s="16"/>
      <c r="G72" s="4"/>
      <c r="H72" s="16"/>
      <c r="I72" s="16"/>
      <c r="J72" s="16"/>
      <c r="K72" s="4"/>
      <c r="L72" s="16"/>
      <c r="M72" s="16"/>
      <c r="N72" s="16"/>
      <c r="O72" s="4"/>
      <c r="P72" s="16"/>
      <c r="Q72" s="16"/>
    </row>
    <row r="73" spans="1:17" x14ac:dyDescent="0.3">
      <c r="A73" s="93"/>
      <c r="B73" s="7" t="s">
        <v>23</v>
      </c>
      <c r="C73" s="94" t="s">
        <v>59</v>
      </c>
      <c r="D73" s="120">
        <v>22.9</v>
      </c>
      <c r="E73" s="39">
        <v>46.5</v>
      </c>
      <c r="F73" s="39">
        <v>57</v>
      </c>
      <c r="G73" s="39">
        <v>67.7</v>
      </c>
      <c r="H73" s="39">
        <v>78.599999999999994</v>
      </c>
      <c r="I73" s="39">
        <v>89.2</v>
      </c>
      <c r="J73" s="39">
        <v>100</v>
      </c>
      <c r="K73" s="39">
        <v>100</v>
      </c>
      <c r="L73" s="39">
        <v>100</v>
      </c>
      <c r="M73" s="39">
        <v>100</v>
      </c>
      <c r="N73" s="39">
        <v>100</v>
      </c>
      <c r="O73" s="39">
        <v>100</v>
      </c>
      <c r="P73" s="39">
        <v>100</v>
      </c>
      <c r="Q73" s="39">
        <v>100</v>
      </c>
    </row>
    <row r="74" spans="1:17" x14ac:dyDescent="0.3">
      <c r="A74" s="93"/>
      <c r="B74" s="7" t="s">
        <v>25</v>
      </c>
      <c r="C74" s="94"/>
      <c r="D74" s="120"/>
      <c r="E74" s="39">
        <v>46.5</v>
      </c>
      <c r="F74" s="39">
        <v>57</v>
      </c>
      <c r="G74" s="39">
        <v>67.7</v>
      </c>
      <c r="H74" s="39">
        <v>78.599999999999994</v>
      </c>
      <c r="I74" s="39">
        <v>89.2</v>
      </c>
      <c r="J74" s="39">
        <v>100</v>
      </c>
      <c r="K74" s="39">
        <v>100</v>
      </c>
      <c r="L74" s="39">
        <v>100</v>
      </c>
      <c r="M74" s="39">
        <v>100</v>
      </c>
      <c r="N74" s="39">
        <v>100</v>
      </c>
      <c r="O74" s="39">
        <v>100</v>
      </c>
      <c r="P74" s="39">
        <v>100</v>
      </c>
      <c r="Q74" s="39">
        <v>100</v>
      </c>
    </row>
    <row r="75" spans="1:17" x14ac:dyDescent="0.3">
      <c r="A75" s="93"/>
      <c r="B75" s="7" t="s">
        <v>26</v>
      </c>
      <c r="C75" s="94"/>
      <c r="D75" s="120"/>
      <c r="E75" s="39">
        <v>46.5</v>
      </c>
      <c r="F75" s="39">
        <v>57</v>
      </c>
      <c r="G75" s="39">
        <v>67.7</v>
      </c>
      <c r="H75" s="39">
        <v>78.599999999999994</v>
      </c>
      <c r="I75" s="39">
        <v>89.2</v>
      </c>
      <c r="J75" s="39">
        <v>100</v>
      </c>
      <c r="K75" s="39">
        <v>100</v>
      </c>
      <c r="L75" s="39">
        <v>100</v>
      </c>
      <c r="M75" s="39">
        <v>100</v>
      </c>
      <c r="N75" s="39">
        <v>100</v>
      </c>
      <c r="O75" s="39">
        <v>100</v>
      </c>
      <c r="P75" s="39">
        <v>100</v>
      </c>
      <c r="Q75" s="39">
        <v>100</v>
      </c>
    </row>
    <row r="76" spans="1:17" ht="80.25" customHeight="1" x14ac:dyDescent="0.3">
      <c r="A76" s="93" t="s">
        <v>66</v>
      </c>
      <c r="B76" s="6" t="s">
        <v>67</v>
      </c>
      <c r="C76" s="4"/>
      <c r="D76" s="9"/>
      <c r="E76" s="17"/>
      <c r="F76" s="17"/>
      <c r="G76" s="11"/>
      <c r="H76" s="11"/>
      <c r="I76" s="11"/>
      <c r="J76" s="11"/>
      <c r="K76" s="17"/>
      <c r="L76" s="17"/>
      <c r="M76" s="11"/>
      <c r="N76" s="11"/>
      <c r="O76" s="11"/>
      <c r="P76" s="17"/>
      <c r="Q76" s="10"/>
    </row>
    <row r="77" spans="1:17" ht="18.75" customHeight="1" x14ac:dyDescent="0.3">
      <c r="A77" s="93"/>
      <c r="B77" s="7" t="s">
        <v>23</v>
      </c>
      <c r="C77" s="94" t="s">
        <v>50</v>
      </c>
      <c r="D77" s="94">
        <v>4627</v>
      </c>
      <c r="E77" s="40">
        <v>5500</v>
      </c>
      <c r="F77" s="40">
        <v>5720</v>
      </c>
      <c r="G77" s="41">
        <v>5950</v>
      </c>
      <c r="H77" s="41">
        <v>6200</v>
      </c>
      <c r="I77" s="41">
        <v>6450</v>
      </c>
      <c r="J77" s="41">
        <v>6710</v>
      </c>
      <c r="K77" s="40">
        <v>6980</v>
      </c>
      <c r="L77" s="40">
        <v>7260</v>
      </c>
      <c r="M77" s="41">
        <v>7300</v>
      </c>
      <c r="N77" s="41">
        <v>7400</v>
      </c>
      <c r="O77" s="41">
        <v>7400</v>
      </c>
      <c r="P77" s="41">
        <v>7400</v>
      </c>
      <c r="Q77" s="40">
        <v>7400</v>
      </c>
    </row>
    <row r="78" spans="1:17" x14ac:dyDescent="0.3">
      <c r="A78" s="93"/>
      <c r="B78" s="7" t="s">
        <v>25</v>
      </c>
      <c r="C78" s="94"/>
      <c r="D78" s="94"/>
      <c r="E78" s="40">
        <v>5600</v>
      </c>
      <c r="F78" s="40">
        <v>5880</v>
      </c>
      <c r="G78" s="41">
        <v>6180</v>
      </c>
      <c r="H78" s="41">
        <v>6490</v>
      </c>
      <c r="I78" s="41">
        <v>6820</v>
      </c>
      <c r="J78" s="41">
        <v>7160</v>
      </c>
      <c r="K78" s="40">
        <v>7520</v>
      </c>
      <c r="L78" s="40">
        <v>7900</v>
      </c>
      <c r="M78" s="41">
        <v>8000</v>
      </c>
      <c r="N78" s="41">
        <v>8100</v>
      </c>
      <c r="O78" s="41">
        <v>8200</v>
      </c>
      <c r="P78" s="41">
        <v>8200</v>
      </c>
      <c r="Q78" s="40">
        <v>8200</v>
      </c>
    </row>
    <row r="79" spans="1:17" x14ac:dyDescent="0.3">
      <c r="A79" s="93"/>
      <c r="B79" s="7" t="s">
        <v>26</v>
      </c>
      <c r="C79" s="94"/>
      <c r="D79" s="94"/>
      <c r="E79" s="40">
        <v>5700</v>
      </c>
      <c r="F79" s="40">
        <v>6040</v>
      </c>
      <c r="G79" s="41">
        <v>6400</v>
      </c>
      <c r="H79" s="41">
        <v>6784</v>
      </c>
      <c r="I79" s="41">
        <v>7191</v>
      </c>
      <c r="J79" s="41">
        <v>7622</v>
      </c>
      <c r="K79" s="40">
        <v>8080</v>
      </c>
      <c r="L79" s="40">
        <v>8565</v>
      </c>
      <c r="M79" s="41">
        <v>8700</v>
      </c>
      <c r="N79" s="41">
        <v>8900</v>
      </c>
      <c r="O79" s="41">
        <v>9100</v>
      </c>
      <c r="P79" s="41">
        <v>9100</v>
      </c>
      <c r="Q79" s="40">
        <v>9100</v>
      </c>
    </row>
    <row r="80" spans="1:17" s="30" customFormat="1" ht="58.5" x14ac:dyDescent="0.3">
      <c r="A80" s="148" t="s">
        <v>68</v>
      </c>
      <c r="B80" s="26" t="s">
        <v>69</v>
      </c>
      <c r="C80" s="32"/>
      <c r="D80" s="42"/>
      <c r="E80" s="23"/>
      <c r="F80" s="23"/>
      <c r="G80" s="43"/>
      <c r="H80" s="43"/>
      <c r="I80" s="43"/>
      <c r="J80" s="43"/>
      <c r="K80" s="23"/>
      <c r="L80" s="23"/>
      <c r="M80" s="43"/>
      <c r="N80" s="43"/>
      <c r="O80" s="43"/>
      <c r="P80" s="23"/>
      <c r="Q80" s="44"/>
    </row>
    <row r="81" spans="1:17" s="30" customFormat="1" x14ac:dyDescent="0.3">
      <c r="A81" s="148"/>
      <c r="B81" s="35" t="s">
        <v>23</v>
      </c>
      <c r="C81" s="149" t="s">
        <v>59</v>
      </c>
      <c r="D81" s="168">
        <v>55</v>
      </c>
      <c r="E81" s="45">
        <v>55</v>
      </c>
      <c r="F81" s="45">
        <v>56.3</v>
      </c>
      <c r="G81" s="46">
        <v>57.5</v>
      </c>
      <c r="H81" s="46">
        <v>58.8</v>
      </c>
      <c r="I81" s="46">
        <v>60</v>
      </c>
      <c r="J81" s="46">
        <v>61.3</v>
      </c>
      <c r="K81" s="45">
        <v>62.5</v>
      </c>
      <c r="L81" s="45">
        <v>63.8</v>
      </c>
      <c r="M81" s="46">
        <v>65</v>
      </c>
      <c r="N81" s="46">
        <v>66.3</v>
      </c>
      <c r="O81" s="46">
        <v>67.5</v>
      </c>
      <c r="P81" s="46">
        <v>68.900000000000006</v>
      </c>
      <c r="Q81" s="45">
        <v>70</v>
      </c>
    </row>
    <row r="82" spans="1:17" s="30" customFormat="1" x14ac:dyDescent="0.3">
      <c r="A82" s="148"/>
      <c r="B82" s="35" t="s">
        <v>25</v>
      </c>
      <c r="C82" s="149"/>
      <c r="D82" s="169"/>
      <c r="E82" s="45">
        <v>55</v>
      </c>
      <c r="F82" s="45">
        <v>57.9</v>
      </c>
      <c r="G82" s="46">
        <v>59.2</v>
      </c>
      <c r="H82" s="46">
        <v>62.1</v>
      </c>
      <c r="I82" s="46">
        <v>65</v>
      </c>
      <c r="J82" s="46">
        <v>67.900000000000006</v>
      </c>
      <c r="K82" s="45">
        <v>70.8</v>
      </c>
      <c r="L82" s="45">
        <v>73.7</v>
      </c>
      <c r="M82" s="46">
        <v>76.599999999999994</v>
      </c>
      <c r="N82" s="46">
        <v>79.5</v>
      </c>
      <c r="O82" s="46">
        <v>82.4</v>
      </c>
      <c r="P82" s="46">
        <v>85.3</v>
      </c>
      <c r="Q82" s="45">
        <v>90</v>
      </c>
    </row>
    <row r="83" spans="1:17" s="30" customFormat="1" x14ac:dyDescent="0.3">
      <c r="A83" s="148"/>
      <c r="B83" s="35" t="s">
        <v>26</v>
      </c>
      <c r="C83" s="149"/>
      <c r="D83" s="170"/>
      <c r="E83" s="45">
        <v>55</v>
      </c>
      <c r="F83" s="45">
        <v>59</v>
      </c>
      <c r="G83" s="46">
        <v>63</v>
      </c>
      <c r="H83" s="46">
        <v>67</v>
      </c>
      <c r="I83" s="46">
        <v>71</v>
      </c>
      <c r="J83" s="46">
        <v>75</v>
      </c>
      <c r="K83" s="45">
        <v>79</v>
      </c>
      <c r="L83" s="45">
        <v>83</v>
      </c>
      <c r="M83" s="46">
        <v>87</v>
      </c>
      <c r="N83" s="46">
        <v>91</v>
      </c>
      <c r="O83" s="46">
        <v>95</v>
      </c>
      <c r="P83" s="46">
        <v>99</v>
      </c>
      <c r="Q83" s="45">
        <v>100</v>
      </c>
    </row>
    <row r="84" spans="1:17" s="30" customFormat="1" ht="138.75" customHeight="1" x14ac:dyDescent="0.3">
      <c r="A84" s="148" t="s">
        <v>70</v>
      </c>
      <c r="B84" s="47" t="s">
        <v>71</v>
      </c>
      <c r="C84" s="48"/>
      <c r="D84" s="49"/>
      <c r="E84" s="48"/>
      <c r="F84" s="48"/>
      <c r="G84" s="48"/>
      <c r="H84" s="48"/>
      <c r="I84" s="48"/>
      <c r="J84" s="48"/>
      <c r="K84" s="48"/>
      <c r="L84" s="48"/>
      <c r="M84" s="48"/>
      <c r="N84" s="48"/>
      <c r="O84" s="48"/>
      <c r="P84" s="48"/>
      <c r="Q84" s="50"/>
    </row>
    <row r="85" spans="1:17" x14ac:dyDescent="0.3">
      <c r="A85" s="93"/>
      <c r="B85" s="51" t="s">
        <v>23</v>
      </c>
      <c r="C85" s="94" t="s">
        <v>59</v>
      </c>
      <c r="D85" s="171">
        <v>59</v>
      </c>
      <c r="E85" s="52">
        <v>66</v>
      </c>
      <c r="F85" s="52">
        <v>67.5</v>
      </c>
      <c r="G85" s="52">
        <v>68</v>
      </c>
      <c r="H85" s="52">
        <v>68.5</v>
      </c>
      <c r="I85" s="52">
        <v>69</v>
      </c>
      <c r="J85" s="52">
        <v>69.5</v>
      </c>
      <c r="K85" s="52">
        <v>70</v>
      </c>
      <c r="L85" s="52">
        <v>70.5</v>
      </c>
      <c r="M85" s="52">
        <v>71</v>
      </c>
      <c r="N85" s="52">
        <v>71.5</v>
      </c>
      <c r="O85" s="52">
        <v>72</v>
      </c>
      <c r="P85" s="52">
        <v>72.5</v>
      </c>
      <c r="Q85" s="52">
        <v>75</v>
      </c>
    </row>
    <row r="86" spans="1:17" ht="18.75" customHeight="1" x14ac:dyDescent="0.3">
      <c r="A86" s="93"/>
      <c r="B86" s="51" t="s">
        <v>25</v>
      </c>
      <c r="C86" s="94"/>
      <c r="D86" s="172"/>
      <c r="E86" s="52">
        <v>67</v>
      </c>
      <c r="F86" s="52">
        <v>70</v>
      </c>
      <c r="G86" s="52">
        <v>73</v>
      </c>
      <c r="H86" s="52">
        <v>76</v>
      </c>
      <c r="I86" s="52">
        <v>79</v>
      </c>
      <c r="J86" s="52">
        <v>82</v>
      </c>
      <c r="K86" s="52">
        <v>85</v>
      </c>
      <c r="L86" s="52">
        <v>88</v>
      </c>
      <c r="M86" s="52">
        <v>91</v>
      </c>
      <c r="N86" s="52">
        <v>94</v>
      </c>
      <c r="O86" s="52">
        <v>97</v>
      </c>
      <c r="P86" s="52">
        <v>99</v>
      </c>
      <c r="Q86" s="52">
        <v>100</v>
      </c>
    </row>
    <row r="87" spans="1:17" ht="18.75" customHeight="1" x14ac:dyDescent="0.3">
      <c r="A87" s="93"/>
      <c r="B87" s="51" t="s">
        <v>26</v>
      </c>
      <c r="C87" s="94"/>
      <c r="D87" s="173"/>
      <c r="E87" s="52">
        <v>69</v>
      </c>
      <c r="F87" s="52">
        <v>73</v>
      </c>
      <c r="G87" s="52">
        <v>76</v>
      </c>
      <c r="H87" s="52">
        <v>80</v>
      </c>
      <c r="I87" s="52">
        <v>85</v>
      </c>
      <c r="J87" s="52">
        <v>90</v>
      </c>
      <c r="K87" s="52">
        <v>95</v>
      </c>
      <c r="L87" s="52">
        <v>100</v>
      </c>
      <c r="M87" s="52">
        <v>100</v>
      </c>
      <c r="N87" s="52">
        <v>100</v>
      </c>
      <c r="O87" s="52">
        <v>100</v>
      </c>
      <c r="P87" s="52">
        <v>100</v>
      </c>
      <c r="Q87" s="52">
        <v>100</v>
      </c>
    </row>
    <row r="88" spans="1:17" x14ac:dyDescent="0.3">
      <c r="A88" s="17" t="s">
        <v>72</v>
      </c>
      <c r="B88" s="99" t="s">
        <v>259</v>
      </c>
      <c r="C88" s="99"/>
      <c r="D88" s="99"/>
      <c r="E88" s="99"/>
      <c r="F88" s="99"/>
      <c r="G88" s="99"/>
      <c r="H88" s="99"/>
      <c r="I88" s="99"/>
      <c r="J88" s="99"/>
      <c r="K88" s="99"/>
      <c r="L88" s="99"/>
      <c r="M88" s="99"/>
      <c r="N88" s="99"/>
      <c r="O88" s="99"/>
      <c r="P88" s="99"/>
      <c r="Q88" s="99"/>
    </row>
    <row r="89" spans="1:17" ht="151.5" customHeight="1" x14ac:dyDescent="0.3">
      <c r="A89" s="17"/>
      <c r="B89" s="106" t="s">
        <v>73</v>
      </c>
      <c r="C89" s="106"/>
      <c r="D89" s="106"/>
      <c r="E89" s="106"/>
      <c r="F89" s="106"/>
      <c r="G89" s="106"/>
      <c r="H89" s="106"/>
      <c r="I89" s="106"/>
      <c r="J89" s="106"/>
      <c r="K89" s="106"/>
      <c r="L89" s="106"/>
      <c r="M89" s="106"/>
      <c r="N89" s="106"/>
      <c r="O89" s="106"/>
      <c r="P89" s="106"/>
      <c r="Q89" s="106"/>
    </row>
    <row r="90" spans="1:17" ht="58.5" x14ac:dyDescent="0.3">
      <c r="A90" s="93" t="s">
        <v>74</v>
      </c>
      <c r="B90" s="6" t="s">
        <v>75</v>
      </c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10"/>
    </row>
    <row r="91" spans="1:17" ht="18.75" customHeight="1" x14ac:dyDescent="0.3">
      <c r="A91" s="93"/>
      <c r="B91" s="7" t="s">
        <v>23</v>
      </c>
      <c r="C91" s="94" t="s">
        <v>59</v>
      </c>
      <c r="D91" s="116">
        <v>61.4</v>
      </c>
      <c r="E91" s="10">
        <v>64</v>
      </c>
      <c r="F91" s="10">
        <v>66.599999999999994</v>
      </c>
      <c r="G91" s="10">
        <v>69</v>
      </c>
      <c r="H91" s="10">
        <v>71.599999999999994</v>
      </c>
      <c r="I91" s="10">
        <v>74.2</v>
      </c>
      <c r="J91" s="10">
        <v>76.8</v>
      </c>
      <c r="K91" s="10">
        <v>80</v>
      </c>
      <c r="L91" s="10">
        <v>80.5</v>
      </c>
      <c r="M91" s="10">
        <v>81</v>
      </c>
      <c r="N91" s="10">
        <v>81.5</v>
      </c>
      <c r="O91" s="10">
        <v>82</v>
      </c>
      <c r="P91" s="10">
        <v>82.5</v>
      </c>
      <c r="Q91" s="10">
        <v>83</v>
      </c>
    </row>
    <row r="92" spans="1:17" ht="18.75" customHeight="1" x14ac:dyDescent="0.3">
      <c r="A92" s="93"/>
      <c r="B92" s="7" t="s">
        <v>25</v>
      </c>
      <c r="C92" s="94"/>
      <c r="D92" s="116"/>
      <c r="E92" s="10">
        <v>64.7</v>
      </c>
      <c r="F92" s="10">
        <v>68</v>
      </c>
      <c r="G92" s="10">
        <v>71.3</v>
      </c>
      <c r="H92" s="10">
        <v>74.599999999999994</v>
      </c>
      <c r="I92" s="10">
        <v>77.900000000000006</v>
      </c>
      <c r="J92" s="10">
        <v>81.2</v>
      </c>
      <c r="K92" s="10">
        <v>85</v>
      </c>
      <c r="L92" s="10">
        <v>85.5</v>
      </c>
      <c r="M92" s="10">
        <v>86</v>
      </c>
      <c r="N92" s="10">
        <v>86.5</v>
      </c>
      <c r="O92" s="10">
        <v>87</v>
      </c>
      <c r="P92" s="10">
        <v>87.5</v>
      </c>
      <c r="Q92" s="10">
        <v>88</v>
      </c>
    </row>
    <row r="93" spans="1:17" ht="18.75" customHeight="1" x14ac:dyDescent="0.3">
      <c r="A93" s="93"/>
      <c r="B93" s="7" t="s">
        <v>26</v>
      </c>
      <c r="C93" s="94"/>
      <c r="D93" s="116"/>
      <c r="E93" s="10">
        <v>64.900000000000006</v>
      </c>
      <c r="F93" s="10">
        <v>68.400000000000006</v>
      </c>
      <c r="G93" s="10">
        <v>71.900000000000006</v>
      </c>
      <c r="H93" s="10">
        <v>75.400000000000006</v>
      </c>
      <c r="I93" s="10">
        <v>78.900000000000006</v>
      </c>
      <c r="J93" s="10">
        <v>82.4</v>
      </c>
      <c r="K93" s="10">
        <v>86</v>
      </c>
      <c r="L93" s="10">
        <v>86.5</v>
      </c>
      <c r="M93" s="10">
        <v>87</v>
      </c>
      <c r="N93" s="10">
        <v>87.5</v>
      </c>
      <c r="O93" s="10">
        <v>88</v>
      </c>
      <c r="P93" s="10">
        <v>88.5</v>
      </c>
      <c r="Q93" s="10">
        <v>89</v>
      </c>
    </row>
    <row r="94" spans="1:17" ht="40.5" customHeight="1" x14ac:dyDescent="0.3">
      <c r="A94" s="93" t="s">
        <v>76</v>
      </c>
      <c r="B94" s="6" t="s">
        <v>77</v>
      </c>
      <c r="C94" s="4"/>
      <c r="D94" s="21"/>
      <c r="E94" s="17"/>
      <c r="F94" s="17"/>
      <c r="G94" s="11"/>
      <c r="H94" s="11"/>
      <c r="I94" s="11"/>
      <c r="J94" s="11"/>
      <c r="K94" s="17"/>
      <c r="L94" s="17"/>
      <c r="M94" s="11"/>
      <c r="N94" s="11"/>
      <c r="O94" s="11"/>
      <c r="P94" s="17"/>
      <c r="Q94" s="10"/>
    </row>
    <row r="95" spans="1:17" x14ac:dyDescent="0.3">
      <c r="A95" s="93"/>
      <c r="B95" s="7" t="s">
        <v>23</v>
      </c>
      <c r="C95" s="94" t="s">
        <v>59</v>
      </c>
      <c r="D95" s="94">
        <v>27.8</v>
      </c>
      <c r="E95" s="10">
        <v>29.5</v>
      </c>
      <c r="F95" s="10">
        <v>31.2</v>
      </c>
      <c r="G95" s="10">
        <v>32.9</v>
      </c>
      <c r="H95" s="10">
        <v>34.6</v>
      </c>
      <c r="I95" s="10">
        <v>36.299999999999997</v>
      </c>
      <c r="J95" s="10">
        <v>38</v>
      </c>
      <c r="K95" s="10">
        <v>40</v>
      </c>
      <c r="L95" s="10">
        <v>40.5</v>
      </c>
      <c r="M95" s="10">
        <v>41</v>
      </c>
      <c r="N95" s="10">
        <v>41.5</v>
      </c>
      <c r="O95" s="10">
        <v>42</v>
      </c>
      <c r="P95" s="10">
        <v>44</v>
      </c>
      <c r="Q95" s="10">
        <v>45</v>
      </c>
    </row>
    <row r="96" spans="1:17" ht="18.75" customHeight="1" x14ac:dyDescent="0.3">
      <c r="A96" s="93"/>
      <c r="B96" s="7" t="s">
        <v>25</v>
      </c>
      <c r="C96" s="94"/>
      <c r="D96" s="94"/>
      <c r="E96" s="10">
        <v>30.2</v>
      </c>
      <c r="F96" s="10">
        <v>32.6</v>
      </c>
      <c r="G96" s="10">
        <v>35</v>
      </c>
      <c r="H96" s="10">
        <v>37.4</v>
      </c>
      <c r="I96" s="10">
        <v>39.799999999999997</v>
      </c>
      <c r="J96" s="10">
        <v>42.2</v>
      </c>
      <c r="K96" s="10">
        <v>45</v>
      </c>
      <c r="L96" s="10">
        <v>45.5</v>
      </c>
      <c r="M96" s="10">
        <v>46</v>
      </c>
      <c r="N96" s="10">
        <v>46.5</v>
      </c>
      <c r="O96" s="10">
        <v>47</v>
      </c>
      <c r="P96" s="10">
        <v>47.5</v>
      </c>
      <c r="Q96" s="10">
        <v>48</v>
      </c>
    </row>
    <row r="97" spans="1:17" ht="18.75" customHeight="1" x14ac:dyDescent="0.3">
      <c r="A97" s="93"/>
      <c r="B97" s="7" t="s">
        <v>26</v>
      </c>
      <c r="C97" s="94"/>
      <c r="D97" s="94"/>
      <c r="E97" s="10">
        <v>30.4</v>
      </c>
      <c r="F97" s="10">
        <v>33</v>
      </c>
      <c r="G97" s="10">
        <v>35.6</v>
      </c>
      <c r="H97" s="10">
        <v>38.200000000000003</v>
      </c>
      <c r="I97" s="10">
        <v>40.799999999999997</v>
      </c>
      <c r="J97" s="10">
        <v>43.4</v>
      </c>
      <c r="K97" s="10">
        <v>46</v>
      </c>
      <c r="L97" s="10">
        <v>46.5</v>
      </c>
      <c r="M97" s="10">
        <v>47</v>
      </c>
      <c r="N97" s="10">
        <v>47.5</v>
      </c>
      <c r="O97" s="10">
        <v>48</v>
      </c>
      <c r="P97" s="10">
        <v>48.5</v>
      </c>
      <c r="Q97" s="10">
        <v>49</v>
      </c>
    </row>
    <row r="98" spans="1:17" x14ac:dyDescent="0.3">
      <c r="A98" s="17" t="s">
        <v>78</v>
      </c>
      <c r="B98" s="99" t="s">
        <v>260</v>
      </c>
      <c r="C98" s="99"/>
      <c r="D98" s="99"/>
      <c r="E98" s="99"/>
      <c r="F98" s="99"/>
      <c r="G98" s="99"/>
      <c r="H98" s="99"/>
      <c r="I98" s="99"/>
      <c r="J98" s="99"/>
      <c r="K98" s="99"/>
      <c r="L98" s="99"/>
      <c r="M98" s="99"/>
      <c r="N98" s="99"/>
      <c r="O98" s="99"/>
      <c r="P98" s="99"/>
      <c r="Q98" s="99"/>
    </row>
    <row r="99" spans="1:17" ht="96" customHeight="1" x14ac:dyDescent="0.3">
      <c r="A99" s="17"/>
      <c r="B99" s="106" t="s">
        <v>79</v>
      </c>
      <c r="C99" s="106"/>
      <c r="D99" s="106"/>
      <c r="E99" s="106"/>
      <c r="F99" s="106"/>
      <c r="G99" s="106"/>
      <c r="H99" s="106"/>
      <c r="I99" s="106"/>
      <c r="J99" s="106"/>
      <c r="K99" s="106"/>
      <c r="L99" s="106"/>
      <c r="M99" s="106"/>
      <c r="N99" s="106"/>
      <c r="O99" s="106"/>
      <c r="P99" s="106"/>
      <c r="Q99" s="106"/>
    </row>
    <row r="100" spans="1:17" ht="39.75" customHeight="1" x14ac:dyDescent="0.3">
      <c r="A100" s="93" t="s">
        <v>80</v>
      </c>
      <c r="B100" s="6" t="s">
        <v>81</v>
      </c>
      <c r="C100" s="4"/>
      <c r="D100" s="21"/>
      <c r="E100" s="17"/>
      <c r="F100" s="17"/>
      <c r="G100" s="11"/>
      <c r="H100" s="11"/>
      <c r="I100" s="11"/>
      <c r="J100" s="11"/>
      <c r="K100" s="17"/>
      <c r="L100" s="17"/>
      <c r="M100" s="11"/>
      <c r="N100" s="11"/>
      <c r="O100" s="11"/>
      <c r="P100" s="17"/>
      <c r="Q100" s="10"/>
    </row>
    <row r="101" spans="1:17" ht="18.75" customHeight="1" x14ac:dyDescent="0.3">
      <c r="A101" s="93"/>
      <c r="B101" s="7" t="s">
        <v>23</v>
      </c>
      <c r="C101" s="94" t="s">
        <v>82</v>
      </c>
      <c r="D101" s="165">
        <v>25.3</v>
      </c>
      <c r="E101" s="53">
        <v>26.8</v>
      </c>
      <c r="F101" s="54">
        <v>28.94</v>
      </c>
      <c r="G101" s="54">
        <v>31.26</v>
      </c>
      <c r="H101" s="54">
        <v>33.76</v>
      </c>
      <c r="I101" s="54">
        <v>36.46</v>
      </c>
      <c r="J101" s="54">
        <v>39.380000000000003</v>
      </c>
      <c r="K101" s="54">
        <v>42.52</v>
      </c>
      <c r="L101" s="54">
        <v>45.93</v>
      </c>
      <c r="M101" s="54">
        <v>49.6</v>
      </c>
      <c r="N101" s="54">
        <v>53.57</v>
      </c>
      <c r="O101" s="54">
        <v>57.86</v>
      </c>
      <c r="P101" s="54">
        <v>62.49</v>
      </c>
      <c r="Q101" s="54">
        <v>67.489999999999995</v>
      </c>
    </row>
    <row r="102" spans="1:17" ht="18.75" customHeight="1" x14ac:dyDescent="0.3">
      <c r="A102" s="93"/>
      <c r="B102" s="7" t="s">
        <v>25</v>
      </c>
      <c r="C102" s="94"/>
      <c r="D102" s="166"/>
      <c r="E102" s="53">
        <v>27.3</v>
      </c>
      <c r="F102" s="53">
        <v>33.049999999999997</v>
      </c>
      <c r="G102" s="53">
        <v>36.36</v>
      </c>
      <c r="H102" s="53">
        <v>39.99</v>
      </c>
      <c r="I102" s="53">
        <v>43.99</v>
      </c>
      <c r="J102" s="53">
        <v>48.39</v>
      </c>
      <c r="K102" s="53">
        <v>53.24</v>
      </c>
      <c r="L102" s="53">
        <v>64.41</v>
      </c>
      <c r="M102" s="53">
        <v>70.86</v>
      </c>
      <c r="N102" s="53">
        <v>77.94</v>
      </c>
      <c r="O102" s="53">
        <v>85.74</v>
      </c>
      <c r="P102" s="53">
        <v>94.31</v>
      </c>
      <c r="Q102" s="53">
        <v>103.74</v>
      </c>
    </row>
    <row r="103" spans="1:17" ht="18.75" customHeight="1" x14ac:dyDescent="0.3">
      <c r="A103" s="93"/>
      <c r="B103" s="7" t="s">
        <v>26</v>
      </c>
      <c r="C103" s="94"/>
      <c r="D103" s="167"/>
      <c r="E103" s="53">
        <v>28.5</v>
      </c>
      <c r="F103" s="53">
        <v>32.49</v>
      </c>
      <c r="G103" s="53">
        <v>37.04</v>
      </c>
      <c r="H103" s="53">
        <v>42.22</v>
      </c>
      <c r="I103" s="53">
        <v>48.14</v>
      </c>
      <c r="J103" s="53">
        <v>54.87</v>
      </c>
      <c r="K103" s="53">
        <v>62.56</v>
      </c>
      <c r="L103" s="53">
        <v>71.31</v>
      </c>
      <c r="M103" s="53">
        <v>81.3</v>
      </c>
      <c r="N103" s="53">
        <v>92.68</v>
      </c>
      <c r="O103" s="53">
        <v>105.65</v>
      </c>
      <c r="P103" s="53">
        <v>120.45</v>
      </c>
      <c r="Q103" s="53">
        <v>137.30000000000001</v>
      </c>
    </row>
    <row r="104" spans="1:17" ht="62.25" customHeight="1" x14ac:dyDescent="0.3">
      <c r="A104" s="93" t="s">
        <v>83</v>
      </c>
      <c r="B104" s="6" t="s">
        <v>84</v>
      </c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10"/>
    </row>
    <row r="105" spans="1:17" ht="18.75" customHeight="1" x14ac:dyDescent="0.3">
      <c r="A105" s="93"/>
      <c r="B105" s="7" t="s">
        <v>23</v>
      </c>
      <c r="C105" s="94" t="s">
        <v>44</v>
      </c>
      <c r="D105" s="130">
        <v>65</v>
      </c>
      <c r="E105" s="55">
        <v>83</v>
      </c>
      <c r="F105" s="55">
        <v>88</v>
      </c>
      <c r="G105" s="55">
        <v>93</v>
      </c>
      <c r="H105" s="55">
        <v>98</v>
      </c>
      <c r="I105" s="55">
        <v>103</v>
      </c>
      <c r="J105" s="55">
        <v>108</v>
      </c>
      <c r="K105" s="55">
        <v>113</v>
      </c>
      <c r="L105" s="55">
        <v>118</v>
      </c>
      <c r="M105" s="55">
        <v>123</v>
      </c>
      <c r="N105" s="55">
        <v>127</v>
      </c>
      <c r="O105" s="55">
        <v>132</v>
      </c>
      <c r="P105" s="55">
        <v>137</v>
      </c>
      <c r="Q105" s="55">
        <v>142</v>
      </c>
    </row>
    <row r="106" spans="1:17" ht="18.75" customHeight="1" x14ac:dyDescent="0.3">
      <c r="A106" s="93"/>
      <c r="B106" s="7" t="s">
        <v>25</v>
      </c>
      <c r="C106" s="94"/>
      <c r="D106" s="130"/>
      <c r="E106" s="55">
        <v>85</v>
      </c>
      <c r="F106" s="55">
        <v>93</v>
      </c>
      <c r="G106" s="55">
        <v>101</v>
      </c>
      <c r="H106" s="55">
        <v>109</v>
      </c>
      <c r="I106" s="55">
        <v>117</v>
      </c>
      <c r="J106" s="55">
        <v>125</v>
      </c>
      <c r="K106" s="55">
        <v>133</v>
      </c>
      <c r="L106" s="55">
        <v>141</v>
      </c>
      <c r="M106" s="55">
        <v>149</v>
      </c>
      <c r="N106" s="55">
        <v>157</v>
      </c>
      <c r="O106" s="55">
        <v>165</v>
      </c>
      <c r="P106" s="55">
        <v>173</v>
      </c>
      <c r="Q106" s="55">
        <v>181</v>
      </c>
    </row>
    <row r="107" spans="1:17" ht="18.75" customHeight="1" x14ac:dyDescent="0.3">
      <c r="A107" s="93"/>
      <c r="B107" s="7" t="s">
        <v>26</v>
      </c>
      <c r="C107" s="94"/>
      <c r="D107" s="130"/>
      <c r="E107" s="55">
        <v>86</v>
      </c>
      <c r="F107" s="55">
        <v>97</v>
      </c>
      <c r="G107" s="55">
        <v>109</v>
      </c>
      <c r="H107" s="55">
        <v>121</v>
      </c>
      <c r="I107" s="55">
        <v>133</v>
      </c>
      <c r="J107" s="55">
        <v>145</v>
      </c>
      <c r="K107" s="55">
        <v>157</v>
      </c>
      <c r="L107" s="55">
        <v>169</v>
      </c>
      <c r="M107" s="55">
        <v>181</v>
      </c>
      <c r="N107" s="55">
        <v>193</v>
      </c>
      <c r="O107" s="55">
        <v>205</v>
      </c>
      <c r="P107" s="55">
        <v>217</v>
      </c>
      <c r="Q107" s="55">
        <v>229</v>
      </c>
    </row>
    <row r="108" spans="1:17" x14ac:dyDescent="0.3">
      <c r="A108" s="17" t="s">
        <v>85</v>
      </c>
      <c r="B108" s="99" t="s">
        <v>261</v>
      </c>
      <c r="C108" s="99"/>
      <c r="D108" s="99"/>
      <c r="E108" s="99"/>
      <c r="F108" s="99"/>
      <c r="G108" s="99"/>
      <c r="H108" s="99"/>
      <c r="I108" s="99"/>
      <c r="J108" s="99"/>
      <c r="K108" s="99"/>
      <c r="L108" s="99"/>
      <c r="M108" s="99"/>
      <c r="N108" s="99"/>
      <c r="O108" s="99"/>
      <c r="P108" s="99"/>
      <c r="Q108" s="99"/>
    </row>
    <row r="109" spans="1:17" ht="132.75" customHeight="1" x14ac:dyDescent="0.3">
      <c r="A109" s="17"/>
      <c r="B109" s="106" t="s">
        <v>86</v>
      </c>
      <c r="C109" s="106"/>
      <c r="D109" s="106"/>
      <c r="E109" s="106"/>
      <c r="F109" s="106"/>
      <c r="G109" s="106"/>
      <c r="H109" s="106"/>
      <c r="I109" s="106"/>
      <c r="J109" s="106"/>
      <c r="K109" s="106"/>
      <c r="L109" s="106"/>
      <c r="M109" s="106"/>
      <c r="N109" s="106"/>
      <c r="O109" s="106"/>
      <c r="P109" s="106"/>
      <c r="Q109" s="106"/>
    </row>
    <row r="110" spans="1:17" ht="58.5" x14ac:dyDescent="0.3">
      <c r="A110" s="93" t="s">
        <v>87</v>
      </c>
      <c r="B110" s="6" t="s">
        <v>88</v>
      </c>
      <c r="C110" s="4"/>
      <c r="D110" s="21"/>
      <c r="E110" s="17"/>
      <c r="F110" s="17"/>
      <c r="G110" s="11"/>
      <c r="H110" s="11"/>
      <c r="I110" s="11"/>
      <c r="J110" s="11"/>
      <c r="K110" s="17"/>
      <c r="L110" s="17"/>
      <c r="M110" s="11"/>
      <c r="N110" s="11"/>
      <c r="O110" s="11"/>
      <c r="P110" s="17"/>
      <c r="Q110" s="10"/>
    </row>
    <row r="111" spans="1:17" x14ac:dyDescent="0.3">
      <c r="A111" s="93"/>
      <c r="B111" s="7" t="s">
        <v>23</v>
      </c>
      <c r="C111" s="94" t="s">
        <v>59</v>
      </c>
      <c r="D111" s="116">
        <v>57.9</v>
      </c>
      <c r="E111" s="56">
        <v>57.92</v>
      </c>
      <c r="F111" s="56">
        <v>57.95</v>
      </c>
      <c r="G111" s="56">
        <v>58.3</v>
      </c>
      <c r="H111" s="56">
        <v>60.2</v>
      </c>
      <c r="I111" s="56">
        <v>62.3</v>
      </c>
      <c r="J111" s="56">
        <v>66.5</v>
      </c>
      <c r="K111" s="56">
        <v>68.5</v>
      </c>
      <c r="L111" s="56">
        <v>69.5</v>
      </c>
      <c r="M111" s="56">
        <v>70.5</v>
      </c>
      <c r="N111" s="56">
        <v>71.5</v>
      </c>
      <c r="O111" s="56">
        <v>72.5</v>
      </c>
      <c r="P111" s="56">
        <v>74.5</v>
      </c>
      <c r="Q111" s="56">
        <v>75.599999999999994</v>
      </c>
    </row>
    <row r="112" spans="1:17" x14ac:dyDescent="0.3">
      <c r="A112" s="93"/>
      <c r="B112" s="7" t="s">
        <v>25</v>
      </c>
      <c r="C112" s="94"/>
      <c r="D112" s="116"/>
      <c r="E112" s="56">
        <v>57.95</v>
      </c>
      <c r="F112" s="56">
        <v>58.3</v>
      </c>
      <c r="G112" s="56">
        <v>60.7</v>
      </c>
      <c r="H112" s="56">
        <v>63.1</v>
      </c>
      <c r="I112" s="56">
        <v>65</v>
      </c>
      <c r="J112" s="56">
        <v>67</v>
      </c>
      <c r="K112" s="56">
        <v>69</v>
      </c>
      <c r="L112" s="56">
        <v>71</v>
      </c>
      <c r="M112" s="56">
        <v>72</v>
      </c>
      <c r="N112" s="56">
        <v>73</v>
      </c>
      <c r="O112" s="56">
        <v>74</v>
      </c>
      <c r="P112" s="56">
        <v>76</v>
      </c>
      <c r="Q112" s="56">
        <v>77</v>
      </c>
    </row>
    <row r="113" spans="1:17" x14ac:dyDescent="0.3">
      <c r="A113" s="93"/>
      <c r="B113" s="7" t="s">
        <v>26</v>
      </c>
      <c r="C113" s="94"/>
      <c r="D113" s="116"/>
      <c r="E113" s="56">
        <v>58.1</v>
      </c>
      <c r="F113" s="56">
        <v>59.8</v>
      </c>
      <c r="G113" s="56">
        <v>61.2</v>
      </c>
      <c r="H113" s="56">
        <v>63.6</v>
      </c>
      <c r="I113" s="56">
        <v>66.5</v>
      </c>
      <c r="J113" s="56">
        <v>68.5</v>
      </c>
      <c r="K113" s="56">
        <v>70</v>
      </c>
      <c r="L113" s="56">
        <v>71.8</v>
      </c>
      <c r="M113" s="56">
        <v>73.5</v>
      </c>
      <c r="N113" s="56">
        <v>74.5</v>
      </c>
      <c r="O113" s="56">
        <v>75.5</v>
      </c>
      <c r="P113" s="56">
        <v>76.5</v>
      </c>
      <c r="Q113" s="56">
        <v>77.599999999999994</v>
      </c>
    </row>
    <row r="114" spans="1:17" ht="119.25" customHeight="1" x14ac:dyDescent="0.3">
      <c r="A114" s="93" t="s">
        <v>89</v>
      </c>
      <c r="B114" s="6" t="s">
        <v>90</v>
      </c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10"/>
    </row>
    <row r="115" spans="1:17" x14ac:dyDescent="0.3">
      <c r="A115" s="93"/>
      <c r="B115" s="7" t="s">
        <v>23</v>
      </c>
      <c r="C115" s="94" t="s">
        <v>59</v>
      </c>
      <c r="D115" s="116">
        <v>50.47</v>
      </c>
      <c r="E115" s="16">
        <v>51.93</v>
      </c>
      <c r="F115" s="16">
        <v>52</v>
      </c>
      <c r="G115" s="16">
        <v>52.07</v>
      </c>
      <c r="H115" s="16">
        <v>52.14</v>
      </c>
      <c r="I115" s="16">
        <v>52.14</v>
      </c>
      <c r="J115" s="16">
        <v>52.28</v>
      </c>
      <c r="K115" s="16">
        <v>52.35</v>
      </c>
      <c r="L115" s="16">
        <v>52.42</v>
      </c>
      <c r="M115" s="16">
        <v>52.49</v>
      </c>
      <c r="N115" s="16">
        <v>52.56</v>
      </c>
      <c r="O115" s="16">
        <v>52.63</v>
      </c>
      <c r="P115" s="16">
        <v>52.7</v>
      </c>
      <c r="Q115" s="16">
        <v>52.77</v>
      </c>
    </row>
    <row r="116" spans="1:17" x14ac:dyDescent="0.3">
      <c r="A116" s="93"/>
      <c r="B116" s="7" t="s">
        <v>25</v>
      </c>
      <c r="C116" s="94"/>
      <c r="D116" s="116"/>
      <c r="E116" s="16">
        <v>52</v>
      </c>
      <c r="F116" s="16">
        <v>52.07</v>
      </c>
      <c r="G116" s="16">
        <v>52.14</v>
      </c>
      <c r="H116" s="16">
        <v>52.21</v>
      </c>
      <c r="I116" s="16">
        <v>52.28</v>
      </c>
      <c r="J116" s="16">
        <v>52.35</v>
      </c>
      <c r="K116" s="16">
        <v>52.42</v>
      </c>
      <c r="L116" s="16">
        <v>52.49</v>
      </c>
      <c r="M116" s="16">
        <v>52.56</v>
      </c>
      <c r="N116" s="16">
        <v>52.63</v>
      </c>
      <c r="O116" s="16">
        <v>52.7</v>
      </c>
      <c r="P116" s="16">
        <v>52.77</v>
      </c>
      <c r="Q116" s="16">
        <v>52.84</v>
      </c>
    </row>
    <row r="117" spans="1:17" x14ac:dyDescent="0.3">
      <c r="A117" s="93"/>
      <c r="B117" s="7" t="s">
        <v>26</v>
      </c>
      <c r="C117" s="94"/>
      <c r="D117" s="116"/>
      <c r="E117" s="16">
        <v>52.07</v>
      </c>
      <c r="F117" s="16">
        <v>52.14</v>
      </c>
      <c r="G117" s="16">
        <v>52.21</v>
      </c>
      <c r="H117" s="16">
        <v>52.28</v>
      </c>
      <c r="I117" s="16">
        <v>52.35</v>
      </c>
      <c r="J117" s="16">
        <v>52.42</v>
      </c>
      <c r="K117" s="16">
        <v>52.49</v>
      </c>
      <c r="L117" s="16">
        <v>52.56</v>
      </c>
      <c r="M117" s="16">
        <v>52.63</v>
      </c>
      <c r="N117" s="16">
        <v>52.7</v>
      </c>
      <c r="O117" s="16">
        <v>52.77</v>
      </c>
      <c r="P117" s="16">
        <v>52.84</v>
      </c>
      <c r="Q117" s="16">
        <v>52.91</v>
      </c>
    </row>
    <row r="118" spans="1:17" ht="59.25" customHeight="1" x14ac:dyDescent="0.3">
      <c r="A118" s="93" t="s">
        <v>91</v>
      </c>
      <c r="B118" s="6" t="s">
        <v>92</v>
      </c>
      <c r="C118" s="4"/>
      <c r="D118" s="21"/>
      <c r="E118" s="17"/>
      <c r="F118" s="17"/>
      <c r="G118" s="11"/>
      <c r="H118" s="11"/>
      <c r="I118" s="11"/>
      <c r="J118" s="11"/>
      <c r="K118" s="17"/>
      <c r="L118" s="17"/>
      <c r="M118" s="11"/>
      <c r="N118" s="11"/>
      <c r="O118" s="11"/>
      <c r="P118" s="17"/>
      <c r="Q118" s="10"/>
    </row>
    <row r="119" spans="1:17" x14ac:dyDescent="0.3">
      <c r="A119" s="93"/>
      <c r="B119" s="7" t="s">
        <v>23</v>
      </c>
      <c r="C119" s="94" t="s">
        <v>59</v>
      </c>
      <c r="D119" s="116">
        <v>41.7</v>
      </c>
      <c r="E119" s="25">
        <v>41.8</v>
      </c>
      <c r="F119" s="57">
        <v>41.841799999999999</v>
      </c>
      <c r="G119" s="57">
        <v>41.883641799999999</v>
      </c>
      <c r="H119" s="57">
        <v>41.925525441799998</v>
      </c>
      <c r="I119" s="57">
        <v>41.967450967241795</v>
      </c>
      <c r="J119" s="57">
        <v>42.009418418209037</v>
      </c>
      <c r="K119" s="57">
        <v>42.051427836627248</v>
      </c>
      <c r="L119" s="57">
        <v>42.093479264463873</v>
      </c>
      <c r="M119" s="57">
        <v>42.135572743728339</v>
      </c>
      <c r="N119" s="57">
        <v>42.177708316472071</v>
      </c>
      <c r="O119" s="57">
        <v>42.219886024788543</v>
      </c>
      <c r="P119" s="57">
        <v>42.262105910813332</v>
      </c>
      <c r="Q119" s="57">
        <v>42.304368016724148</v>
      </c>
    </row>
    <row r="120" spans="1:17" x14ac:dyDescent="0.3">
      <c r="A120" s="93"/>
      <c r="B120" s="7" t="s">
        <v>25</v>
      </c>
      <c r="C120" s="94"/>
      <c r="D120" s="116"/>
      <c r="E120" s="25">
        <v>41.9</v>
      </c>
      <c r="F120" s="57">
        <v>41.941899999999997</v>
      </c>
      <c r="G120" s="57">
        <v>41.983841899999994</v>
      </c>
      <c r="H120" s="57">
        <v>42.025825741899993</v>
      </c>
      <c r="I120" s="57">
        <v>42.067851567641895</v>
      </c>
      <c r="J120" s="57">
        <v>42.10991941920954</v>
      </c>
      <c r="K120" s="57">
        <v>42.152029338628751</v>
      </c>
      <c r="L120" s="57">
        <v>42.194181367967381</v>
      </c>
      <c r="M120" s="57">
        <v>42.236375549335349</v>
      </c>
      <c r="N120" s="57">
        <v>42.278611924884686</v>
      </c>
      <c r="O120" s="57">
        <v>42.320890536809571</v>
      </c>
      <c r="P120" s="57">
        <v>42.363211427346378</v>
      </c>
      <c r="Q120" s="57">
        <v>42.405574638773722</v>
      </c>
    </row>
    <row r="121" spans="1:17" x14ac:dyDescent="0.3">
      <c r="A121" s="93"/>
      <c r="B121" s="7" t="s">
        <v>26</v>
      </c>
      <c r="C121" s="94"/>
      <c r="D121" s="116"/>
      <c r="E121" s="25">
        <v>42</v>
      </c>
      <c r="F121" s="57">
        <v>42.042000000000002</v>
      </c>
      <c r="G121" s="57">
        <v>42.084042000000004</v>
      </c>
      <c r="H121" s="57">
        <v>42.126126042000003</v>
      </c>
      <c r="I121" s="57">
        <v>42.168252168042002</v>
      </c>
      <c r="J121" s="57">
        <v>42.210420420210042</v>
      </c>
      <c r="K121" s="57">
        <v>42.252630840630253</v>
      </c>
      <c r="L121" s="57">
        <v>42.294883471470882</v>
      </c>
      <c r="M121" s="57">
        <v>42.337178354942353</v>
      </c>
      <c r="N121" s="57">
        <v>42.379515533297294</v>
      </c>
      <c r="O121" s="57">
        <v>42.421895048830592</v>
      </c>
      <c r="P121" s="57">
        <v>42.464316943879425</v>
      </c>
      <c r="Q121" s="57">
        <v>42.506781260823303</v>
      </c>
    </row>
    <row r="122" spans="1:17" ht="97.5" x14ac:dyDescent="0.3">
      <c r="A122" s="93" t="s">
        <v>93</v>
      </c>
      <c r="B122" s="6" t="s">
        <v>94</v>
      </c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10"/>
    </row>
    <row r="123" spans="1:17" x14ac:dyDescent="0.3">
      <c r="A123" s="93"/>
      <c r="B123" s="7" t="s">
        <v>23</v>
      </c>
      <c r="C123" s="94" t="s">
        <v>59</v>
      </c>
      <c r="D123" s="116">
        <v>75.2</v>
      </c>
      <c r="E123" s="39">
        <v>80</v>
      </c>
      <c r="F123" s="39">
        <v>80.5</v>
      </c>
      <c r="G123" s="39">
        <v>81</v>
      </c>
      <c r="H123" s="39">
        <v>82</v>
      </c>
      <c r="I123" s="39">
        <v>83</v>
      </c>
      <c r="J123" s="39">
        <v>84</v>
      </c>
      <c r="K123" s="39">
        <v>85</v>
      </c>
      <c r="L123" s="39">
        <v>85.5</v>
      </c>
      <c r="M123" s="39">
        <v>86</v>
      </c>
      <c r="N123" s="39">
        <v>87</v>
      </c>
      <c r="O123" s="39">
        <v>88</v>
      </c>
      <c r="P123" s="39">
        <v>89</v>
      </c>
      <c r="Q123" s="10">
        <v>90</v>
      </c>
    </row>
    <row r="124" spans="1:17" x14ac:dyDescent="0.3">
      <c r="A124" s="93"/>
      <c r="B124" s="7" t="s">
        <v>25</v>
      </c>
      <c r="C124" s="94"/>
      <c r="D124" s="116"/>
      <c r="E124" s="58">
        <v>83</v>
      </c>
      <c r="F124" s="58">
        <v>84</v>
      </c>
      <c r="G124" s="58">
        <v>85</v>
      </c>
      <c r="H124" s="58">
        <v>86</v>
      </c>
      <c r="I124" s="58">
        <v>87</v>
      </c>
      <c r="J124" s="58">
        <v>88</v>
      </c>
      <c r="K124" s="58">
        <v>89</v>
      </c>
      <c r="L124" s="58">
        <v>90</v>
      </c>
      <c r="M124" s="58">
        <v>91</v>
      </c>
      <c r="N124" s="58">
        <v>92</v>
      </c>
      <c r="O124" s="58">
        <v>93</v>
      </c>
      <c r="P124" s="58">
        <v>94</v>
      </c>
      <c r="Q124" s="10">
        <v>95</v>
      </c>
    </row>
    <row r="125" spans="1:17" x14ac:dyDescent="0.3">
      <c r="A125" s="93"/>
      <c r="B125" s="7" t="s">
        <v>26</v>
      </c>
      <c r="C125" s="94"/>
      <c r="D125" s="116"/>
      <c r="E125" s="58">
        <v>88</v>
      </c>
      <c r="F125" s="58">
        <v>89</v>
      </c>
      <c r="G125" s="58">
        <v>90</v>
      </c>
      <c r="H125" s="58">
        <v>91</v>
      </c>
      <c r="I125" s="58">
        <v>92</v>
      </c>
      <c r="J125" s="58">
        <v>93</v>
      </c>
      <c r="K125" s="58">
        <v>94</v>
      </c>
      <c r="L125" s="58">
        <v>95</v>
      </c>
      <c r="M125" s="58">
        <v>96</v>
      </c>
      <c r="N125" s="58">
        <v>97</v>
      </c>
      <c r="O125" s="58">
        <v>98</v>
      </c>
      <c r="P125" s="58">
        <v>99</v>
      </c>
      <c r="Q125" s="10">
        <v>100</v>
      </c>
    </row>
    <row r="126" spans="1:17" ht="39" x14ac:dyDescent="0.3">
      <c r="A126" s="93" t="s">
        <v>95</v>
      </c>
      <c r="B126" s="6" t="s">
        <v>96</v>
      </c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10"/>
    </row>
    <row r="127" spans="1:17" x14ac:dyDescent="0.3">
      <c r="A127" s="93"/>
      <c r="B127" s="7" t="s">
        <v>23</v>
      </c>
      <c r="C127" s="94" t="s">
        <v>59</v>
      </c>
      <c r="D127" s="120">
        <v>39</v>
      </c>
      <c r="E127" s="39">
        <v>43</v>
      </c>
      <c r="F127" s="39">
        <v>45</v>
      </c>
      <c r="G127" s="39">
        <v>48</v>
      </c>
      <c r="H127" s="39">
        <v>51</v>
      </c>
      <c r="I127" s="39">
        <v>54</v>
      </c>
      <c r="J127" s="39">
        <v>57</v>
      </c>
      <c r="K127" s="39">
        <v>60</v>
      </c>
      <c r="L127" s="39">
        <v>63</v>
      </c>
      <c r="M127" s="39">
        <v>66</v>
      </c>
      <c r="N127" s="39">
        <v>69</v>
      </c>
      <c r="O127" s="39">
        <v>72</v>
      </c>
      <c r="P127" s="39">
        <v>76</v>
      </c>
      <c r="Q127" s="39">
        <v>80</v>
      </c>
    </row>
    <row r="128" spans="1:17" x14ac:dyDescent="0.3">
      <c r="A128" s="93"/>
      <c r="B128" s="7" t="s">
        <v>25</v>
      </c>
      <c r="C128" s="94"/>
      <c r="D128" s="120"/>
      <c r="E128" s="39">
        <v>45</v>
      </c>
      <c r="F128" s="39">
        <v>48</v>
      </c>
      <c r="G128" s="39">
        <v>51</v>
      </c>
      <c r="H128" s="39">
        <v>54</v>
      </c>
      <c r="I128" s="39">
        <v>57</v>
      </c>
      <c r="J128" s="39">
        <v>61</v>
      </c>
      <c r="K128" s="39">
        <v>65</v>
      </c>
      <c r="L128" s="39">
        <v>69</v>
      </c>
      <c r="M128" s="39">
        <v>74</v>
      </c>
      <c r="N128" s="39">
        <v>78</v>
      </c>
      <c r="O128" s="39">
        <v>82</v>
      </c>
      <c r="P128" s="39">
        <v>86</v>
      </c>
      <c r="Q128" s="39">
        <v>90</v>
      </c>
    </row>
    <row r="129" spans="1:17" x14ac:dyDescent="0.3">
      <c r="A129" s="93"/>
      <c r="B129" s="7" t="s">
        <v>26</v>
      </c>
      <c r="C129" s="94"/>
      <c r="D129" s="120"/>
      <c r="E129" s="39">
        <v>47</v>
      </c>
      <c r="F129" s="39">
        <v>50</v>
      </c>
      <c r="G129" s="39">
        <v>53</v>
      </c>
      <c r="H129" s="39">
        <v>57</v>
      </c>
      <c r="I129" s="39">
        <v>61</v>
      </c>
      <c r="J129" s="39">
        <v>65</v>
      </c>
      <c r="K129" s="39">
        <v>70</v>
      </c>
      <c r="L129" s="39">
        <v>75</v>
      </c>
      <c r="M129" s="39">
        <v>80</v>
      </c>
      <c r="N129" s="39">
        <v>85</v>
      </c>
      <c r="O129" s="39">
        <v>90</v>
      </c>
      <c r="P129" s="39">
        <v>95</v>
      </c>
      <c r="Q129" s="39">
        <v>100</v>
      </c>
    </row>
    <row r="130" spans="1:17" x14ac:dyDescent="0.3">
      <c r="A130" s="17" t="s">
        <v>97</v>
      </c>
      <c r="B130" s="99" t="s">
        <v>262</v>
      </c>
      <c r="C130" s="99"/>
      <c r="D130" s="99"/>
      <c r="E130" s="99"/>
      <c r="F130" s="99"/>
      <c r="G130" s="99"/>
      <c r="H130" s="99"/>
      <c r="I130" s="99"/>
      <c r="J130" s="99"/>
      <c r="K130" s="99"/>
      <c r="L130" s="99"/>
      <c r="M130" s="99"/>
      <c r="N130" s="99"/>
      <c r="O130" s="99"/>
      <c r="P130" s="99"/>
      <c r="Q130" s="99"/>
    </row>
    <row r="131" spans="1:17" ht="78.75" customHeight="1" x14ac:dyDescent="0.3">
      <c r="A131" s="17"/>
      <c r="B131" s="106" t="s">
        <v>98</v>
      </c>
      <c r="C131" s="106"/>
      <c r="D131" s="106"/>
      <c r="E131" s="106"/>
      <c r="F131" s="106"/>
      <c r="G131" s="106"/>
      <c r="H131" s="106"/>
      <c r="I131" s="106"/>
      <c r="J131" s="106"/>
      <c r="K131" s="106"/>
      <c r="L131" s="106"/>
      <c r="M131" s="106"/>
      <c r="N131" s="106"/>
      <c r="O131" s="106"/>
      <c r="P131" s="106"/>
      <c r="Q131" s="106"/>
    </row>
    <row r="132" spans="1:17" ht="60.75" customHeight="1" x14ac:dyDescent="0.3">
      <c r="A132" s="148" t="s">
        <v>99</v>
      </c>
      <c r="B132" s="26" t="s">
        <v>100</v>
      </c>
      <c r="C132" s="32"/>
      <c r="D132" s="32"/>
      <c r="E132" s="32"/>
      <c r="F132" s="32"/>
      <c r="G132" s="32"/>
      <c r="H132" s="32"/>
      <c r="I132" s="32"/>
      <c r="J132" s="32"/>
      <c r="K132" s="32"/>
      <c r="L132" s="32"/>
      <c r="M132" s="32"/>
      <c r="N132" s="32"/>
      <c r="O132" s="32"/>
      <c r="P132" s="32"/>
      <c r="Q132" s="44"/>
    </row>
    <row r="133" spans="1:17" x14ac:dyDescent="0.3">
      <c r="A133" s="148"/>
      <c r="B133" s="35" t="s">
        <v>23</v>
      </c>
      <c r="C133" s="153" t="s">
        <v>59</v>
      </c>
      <c r="D133" s="161">
        <v>29.7</v>
      </c>
      <c r="E133" s="59">
        <v>30.2</v>
      </c>
      <c r="F133" s="59">
        <v>31.2</v>
      </c>
      <c r="G133" s="59">
        <v>32.200000000000003</v>
      </c>
      <c r="H133" s="59">
        <v>33.200000000000003</v>
      </c>
      <c r="I133" s="59">
        <v>34.200000000000003</v>
      </c>
      <c r="J133" s="59">
        <v>35.200000000000003</v>
      </c>
      <c r="K133" s="59">
        <v>36.200000000000003</v>
      </c>
      <c r="L133" s="59">
        <v>37.200000000000003</v>
      </c>
      <c r="M133" s="59">
        <v>38.200000000000003</v>
      </c>
      <c r="N133" s="59">
        <v>39.200000000000003</v>
      </c>
      <c r="O133" s="59">
        <v>40.200000000000003</v>
      </c>
      <c r="P133" s="59">
        <v>41.2</v>
      </c>
      <c r="Q133" s="59">
        <v>42.2</v>
      </c>
    </row>
    <row r="134" spans="1:17" x14ac:dyDescent="0.3">
      <c r="A134" s="148"/>
      <c r="B134" s="35" t="s">
        <v>25</v>
      </c>
      <c r="C134" s="149"/>
      <c r="D134" s="162"/>
      <c r="E134" s="59">
        <v>30.7</v>
      </c>
      <c r="F134" s="59">
        <v>31.7</v>
      </c>
      <c r="G134" s="59">
        <v>32.700000000000003</v>
      </c>
      <c r="H134" s="59">
        <v>33.700000000000003</v>
      </c>
      <c r="I134" s="59">
        <v>34.700000000000003</v>
      </c>
      <c r="J134" s="59">
        <v>35.700000000000003</v>
      </c>
      <c r="K134" s="59">
        <v>36.700000000000003</v>
      </c>
      <c r="L134" s="59">
        <v>37.700000000000003</v>
      </c>
      <c r="M134" s="59">
        <v>38.700000000000003</v>
      </c>
      <c r="N134" s="59">
        <v>39.700000000000003</v>
      </c>
      <c r="O134" s="59">
        <v>40.700000000000003</v>
      </c>
      <c r="P134" s="59">
        <v>41.7</v>
      </c>
      <c r="Q134" s="59">
        <v>42.7</v>
      </c>
    </row>
    <row r="135" spans="1:17" x14ac:dyDescent="0.3">
      <c r="A135" s="148"/>
      <c r="B135" s="35" t="s">
        <v>26</v>
      </c>
      <c r="C135" s="149"/>
      <c r="D135" s="163"/>
      <c r="E135" s="59">
        <v>31.2</v>
      </c>
      <c r="F135" s="59">
        <v>32.200000000000003</v>
      </c>
      <c r="G135" s="59">
        <v>34.200000000000003</v>
      </c>
      <c r="H135" s="59">
        <v>36.200000000000003</v>
      </c>
      <c r="I135" s="59">
        <v>38.200000000000003</v>
      </c>
      <c r="J135" s="59">
        <v>40.200000000000003</v>
      </c>
      <c r="K135" s="59">
        <v>42.2</v>
      </c>
      <c r="L135" s="59">
        <v>44.2</v>
      </c>
      <c r="M135" s="59">
        <v>46.2</v>
      </c>
      <c r="N135" s="59">
        <v>48.2</v>
      </c>
      <c r="O135" s="59">
        <v>49.2</v>
      </c>
      <c r="P135" s="59">
        <v>50</v>
      </c>
      <c r="Q135" s="59">
        <v>50.5</v>
      </c>
    </row>
    <row r="136" spans="1:17" ht="19.5" x14ac:dyDescent="0.3">
      <c r="A136" s="93" t="s">
        <v>101</v>
      </c>
      <c r="B136" s="26" t="s">
        <v>102</v>
      </c>
      <c r="C136" s="32"/>
      <c r="D136" s="32"/>
      <c r="E136" s="32"/>
      <c r="F136" s="32"/>
      <c r="G136" s="32"/>
      <c r="H136" s="32"/>
      <c r="I136" s="32"/>
      <c r="J136" s="32"/>
      <c r="K136" s="32"/>
      <c r="L136" s="32"/>
      <c r="M136" s="32"/>
      <c r="N136" s="32"/>
      <c r="O136" s="32"/>
      <c r="P136" s="32"/>
      <c r="Q136" s="44"/>
    </row>
    <row r="137" spans="1:17" x14ac:dyDescent="0.3">
      <c r="A137" s="93"/>
      <c r="B137" s="35" t="s">
        <v>23</v>
      </c>
      <c r="C137" s="124" t="s">
        <v>103</v>
      </c>
      <c r="D137" s="161">
        <v>39.6</v>
      </c>
      <c r="E137" s="59">
        <v>39.700000000000003</v>
      </c>
      <c r="F137" s="59">
        <v>39.700000000000003</v>
      </c>
      <c r="G137" s="59">
        <v>39.700000000000003</v>
      </c>
      <c r="H137" s="59">
        <v>39.700000000000003</v>
      </c>
      <c r="I137" s="59">
        <v>39.700000000000003</v>
      </c>
      <c r="J137" s="59">
        <v>39.700000000000003</v>
      </c>
      <c r="K137" s="59">
        <v>39.700000000000003</v>
      </c>
      <c r="L137" s="59">
        <v>39.700000000000003</v>
      </c>
      <c r="M137" s="59">
        <v>39.700000000000003</v>
      </c>
      <c r="N137" s="59">
        <v>39.700000000000003</v>
      </c>
      <c r="O137" s="59">
        <v>39.700000000000003</v>
      </c>
      <c r="P137" s="59">
        <v>39.700000000000003</v>
      </c>
      <c r="Q137" s="59">
        <v>39.700000000000003</v>
      </c>
    </row>
    <row r="138" spans="1:17" x14ac:dyDescent="0.3">
      <c r="A138" s="93"/>
      <c r="B138" s="35" t="s">
        <v>25</v>
      </c>
      <c r="C138" s="164"/>
      <c r="D138" s="162"/>
      <c r="E138" s="59">
        <v>39.700000000000003</v>
      </c>
      <c r="F138" s="59">
        <v>39.82</v>
      </c>
      <c r="G138" s="59">
        <v>39.93</v>
      </c>
      <c r="H138" s="59">
        <v>40.1</v>
      </c>
      <c r="I138" s="59">
        <v>40.159999999999997</v>
      </c>
      <c r="J138" s="59">
        <v>40.21</v>
      </c>
      <c r="K138" s="59">
        <v>40.33</v>
      </c>
      <c r="L138" s="59">
        <v>40.44</v>
      </c>
      <c r="M138" s="59">
        <v>40.51</v>
      </c>
      <c r="N138" s="59">
        <v>40.619999999999997</v>
      </c>
      <c r="O138" s="59">
        <v>40.74</v>
      </c>
      <c r="P138" s="59">
        <v>40.81</v>
      </c>
      <c r="Q138" s="59">
        <v>40.9</v>
      </c>
    </row>
    <row r="139" spans="1:17" x14ac:dyDescent="0.3">
      <c r="A139" s="93"/>
      <c r="B139" s="35" t="s">
        <v>26</v>
      </c>
      <c r="C139" s="164"/>
      <c r="D139" s="163"/>
      <c r="E139" s="59">
        <v>39.700000000000003</v>
      </c>
      <c r="F139" s="59">
        <v>40</v>
      </c>
      <c r="G139" s="59">
        <v>40.5</v>
      </c>
      <c r="H139" s="59">
        <v>41</v>
      </c>
      <c r="I139" s="59">
        <v>42</v>
      </c>
      <c r="J139" s="59">
        <v>43</v>
      </c>
      <c r="K139" s="59">
        <v>44</v>
      </c>
      <c r="L139" s="59">
        <v>45</v>
      </c>
      <c r="M139" s="59">
        <v>46</v>
      </c>
      <c r="N139" s="59">
        <v>47</v>
      </c>
      <c r="O139" s="59">
        <v>48</v>
      </c>
      <c r="P139" s="59">
        <v>49</v>
      </c>
      <c r="Q139" s="59">
        <v>50</v>
      </c>
    </row>
    <row r="140" spans="1:17" ht="19.5" customHeight="1" x14ac:dyDescent="0.3">
      <c r="A140" s="93" t="s">
        <v>104</v>
      </c>
      <c r="B140" s="6" t="s">
        <v>105</v>
      </c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10"/>
    </row>
    <row r="141" spans="1:17" x14ac:dyDescent="0.3">
      <c r="A141" s="93"/>
      <c r="B141" s="7" t="s">
        <v>23</v>
      </c>
      <c r="C141" s="94" t="s">
        <v>106</v>
      </c>
      <c r="D141" s="116">
        <v>15.1</v>
      </c>
      <c r="E141" s="116">
        <v>15.4</v>
      </c>
      <c r="F141" s="60">
        <v>15.4</v>
      </c>
      <c r="G141" s="60">
        <v>15.3</v>
      </c>
      <c r="H141" s="60">
        <v>15</v>
      </c>
      <c r="I141" s="60">
        <v>14.7</v>
      </c>
      <c r="J141" s="60">
        <v>14.6</v>
      </c>
      <c r="K141" s="60">
        <v>14.5</v>
      </c>
      <c r="L141" s="60">
        <v>14.4</v>
      </c>
      <c r="M141" s="60">
        <v>14.3</v>
      </c>
      <c r="N141" s="60">
        <v>14.2</v>
      </c>
      <c r="O141" s="60">
        <v>14.1</v>
      </c>
      <c r="P141" s="60">
        <v>14</v>
      </c>
      <c r="Q141" s="60">
        <v>13.9</v>
      </c>
    </row>
    <row r="142" spans="1:17" x14ac:dyDescent="0.3">
      <c r="A142" s="93"/>
      <c r="B142" s="7" t="s">
        <v>25</v>
      </c>
      <c r="C142" s="94"/>
      <c r="D142" s="116"/>
      <c r="E142" s="116"/>
      <c r="F142" s="60">
        <v>15.3</v>
      </c>
      <c r="G142" s="60">
        <v>15.2</v>
      </c>
      <c r="H142" s="60">
        <v>14.9</v>
      </c>
      <c r="I142" s="60">
        <v>14.6</v>
      </c>
      <c r="J142" s="60">
        <v>14.5</v>
      </c>
      <c r="K142" s="60">
        <v>14.4</v>
      </c>
      <c r="L142" s="60">
        <v>14.3</v>
      </c>
      <c r="M142" s="60">
        <v>14.2</v>
      </c>
      <c r="N142" s="60">
        <v>14.1</v>
      </c>
      <c r="O142" s="60">
        <v>14</v>
      </c>
      <c r="P142" s="60">
        <v>13.9</v>
      </c>
      <c r="Q142" s="60">
        <v>13.8</v>
      </c>
    </row>
    <row r="143" spans="1:17" ht="56.25" customHeight="1" x14ac:dyDescent="0.3">
      <c r="A143" s="93"/>
      <c r="B143" s="7" t="s">
        <v>26</v>
      </c>
      <c r="C143" s="94"/>
      <c r="D143" s="116"/>
      <c r="E143" s="116"/>
      <c r="F143" s="60">
        <v>15</v>
      </c>
      <c r="G143" s="60">
        <v>14.7</v>
      </c>
      <c r="H143" s="60">
        <v>14.5</v>
      </c>
      <c r="I143" s="60">
        <v>14.1</v>
      </c>
      <c r="J143" s="60">
        <v>13.8</v>
      </c>
      <c r="K143" s="60">
        <v>13.5</v>
      </c>
      <c r="L143" s="60">
        <v>13.1</v>
      </c>
      <c r="M143" s="60">
        <v>12.8</v>
      </c>
      <c r="N143" s="60">
        <v>12.7</v>
      </c>
      <c r="O143" s="60">
        <v>12.5</v>
      </c>
      <c r="P143" s="60">
        <v>12.3</v>
      </c>
      <c r="Q143" s="60">
        <v>12.2</v>
      </c>
    </row>
    <row r="144" spans="1:17" ht="39.75" customHeight="1" x14ac:dyDescent="0.3">
      <c r="A144" s="93" t="s">
        <v>107</v>
      </c>
      <c r="B144" s="6" t="s">
        <v>108</v>
      </c>
      <c r="C144" s="4"/>
      <c r="D144" s="16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</row>
    <row r="145" spans="1:17" x14ac:dyDescent="0.3">
      <c r="A145" s="93"/>
      <c r="B145" s="7" t="s">
        <v>23</v>
      </c>
      <c r="C145" s="94" t="s">
        <v>59</v>
      </c>
      <c r="D145" s="127">
        <v>34.69</v>
      </c>
      <c r="E145" s="60">
        <v>34.5</v>
      </c>
      <c r="F145" s="60">
        <v>34.6</v>
      </c>
      <c r="G145" s="60">
        <v>34.65</v>
      </c>
      <c r="H145" s="60">
        <v>34.700000000000003</v>
      </c>
      <c r="I145" s="60">
        <v>34.75</v>
      </c>
      <c r="J145" s="60">
        <v>34.799999999999997</v>
      </c>
      <c r="K145" s="60">
        <v>34.9</v>
      </c>
      <c r="L145" s="60">
        <v>35</v>
      </c>
      <c r="M145" s="60">
        <v>35.1</v>
      </c>
      <c r="N145" s="60">
        <v>35.200000000000003</v>
      </c>
      <c r="O145" s="60">
        <v>35.299999999999997</v>
      </c>
      <c r="P145" s="60">
        <v>35.4</v>
      </c>
      <c r="Q145" s="60">
        <v>35.5</v>
      </c>
    </row>
    <row r="146" spans="1:17" x14ac:dyDescent="0.3">
      <c r="A146" s="93"/>
      <c r="B146" s="7" t="s">
        <v>25</v>
      </c>
      <c r="C146" s="94"/>
      <c r="D146" s="128"/>
      <c r="E146" s="60">
        <v>34.700000000000003</v>
      </c>
      <c r="F146" s="60">
        <v>34.85</v>
      </c>
      <c r="G146" s="60">
        <v>35</v>
      </c>
      <c r="H146" s="60">
        <v>35.1</v>
      </c>
      <c r="I146" s="60">
        <v>35.200000000000003</v>
      </c>
      <c r="J146" s="60">
        <v>35.299999999999997</v>
      </c>
      <c r="K146" s="60">
        <v>35.5</v>
      </c>
      <c r="L146" s="60">
        <v>35.6</v>
      </c>
      <c r="M146" s="60">
        <v>35.799999999999997</v>
      </c>
      <c r="N146" s="60">
        <v>35.9</v>
      </c>
      <c r="O146" s="60">
        <v>36.1</v>
      </c>
      <c r="P146" s="60">
        <v>36.200000000000003</v>
      </c>
      <c r="Q146" s="60">
        <v>36.4</v>
      </c>
    </row>
    <row r="147" spans="1:17" x14ac:dyDescent="0.3">
      <c r="A147" s="93"/>
      <c r="B147" s="7" t="s">
        <v>26</v>
      </c>
      <c r="C147" s="94"/>
      <c r="D147" s="129"/>
      <c r="E147" s="60">
        <v>34.89</v>
      </c>
      <c r="F147" s="60">
        <v>35.1</v>
      </c>
      <c r="G147" s="60">
        <v>35.5</v>
      </c>
      <c r="H147" s="60">
        <v>35.49</v>
      </c>
      <c r="I147" s="60">
        <v>35.69</v>
      </c>
      <c r="J147" s="60">
        <v>35.89</v>
      </c>
      <c r="K147" s="60">
        <v>36.090000000000003</v>
      </c>
      <c r="L147" s="60">
        <v>36.29</v>
      </c>
      <c r="M147" s="60">
        <v>36.49</v>
      </c>
      <c r="N147" s="60">
        <v>36.69</v>
      </c>
      <c r="O147" s="60">
        <v>36.89</v>
      </c>
      <c r="P147" s="60">
        <v>37.090000000000003</v>
      </c>
      <c r="Q147" s="60">
        <v>37.29</v>
      </c>
    </row>
    <row r="148" spans="1:17" x14ac:dyDescent="0.3">
      <c r="A148" s="17" t="s">
        <v>109</v>
      </c>
      <c r="B148" s="99" t="s">
        <v>263</v>
      </c>
      <c r="C148" s="99"/>
      <c r="D148" s="99"/>
      <c r="E148" s="99"/>
      <c r="F148" s="99"/>
      <c r="G148" s="99"/>
      <c r="H148" s="99"/>
      <c r="I148" s="99"/>
      <c r="J148" s="99"/>
      <c r="K148" s="99"/>
      <c r="L148" s="99"/>
      <c r="M148" s="99"/>
      <c r="N148" s="99"/>
      <c r="O148" s="99"/>
      <c r="P148" s="99"/>
      <c r="Q148" s="99"/>
    </row>
    <row r="149" spans="1:17" ht="78.75" customHeight="1" x14ac:dyDescent="0.3">
      <c r="A149" s="17"/>
      <c r="B149" s="106" t="s">
        <v>110</v>
      </c>
      <c r="C149" s="106"/>
      <c r="D149" s="106"/>
      <c r="E149" s="106"/>
      <c r="F149" s="106"/>
      <c r="G149" s="106"/>
      <c r="H149" s="106"/>
      <c r="I149" s="106"/>
      <c r="J149" s="106"/>
      <c r="K149" s="106"/>
      <c r="L149" s="106"/>
      <c r="M149" s="106"/>
      <c r="N149" s="106"/>
      <c r="O149" s="106"/>
      <c r="P149" s="106"/>
      <c r="Q149" s="106"/>
    </row>
    <row r="150" spans="1:17" ht="78.75" customHeight="1" x14ac:dyDescent="0.3">
      <c r="A150" s="148" t="s">
        <v>111</v>
      </c>
      <c r="B150" s="26" t="s">
        <v>112</v>
      </c>
      <c r="C150" s="32"/>
      <c r="D150" s="32"/>
      <c r="E150" s="32"/>
      <c r="F150" s="32"/>
      <c r="G150" s="32"/>
      <c r="H150" s="32"/>
      <c r="I150" s="32"/>
      <c r="J150" s="32"/>
      <c r="K150" s="32"/>
      <c r="L150" s="32"/>
      <c r="M150" s="32"/>
      <c r="N150" s="32"/>
      <c r="O150" s="32"/>
      <c r="P150" s="32"/>
      <c r="Q150" s="44"/>
    </row>
    <row r="151" spans="1:17" x14ac:dyDescent="0.3">
      <c r="A151" s="148"/>
      <c r="B151" s="35" t="s">
        <v>23</v>
      </c>
      <c r="C151" s="153" t="s">
        <v>50</v>
      </c>
      <c r="D151" s="157">
        <v>509</v>
      </c>
      <c r="E151" s="61">
        <v>496</v>
      </c>
      <c r="F151" s="61">
        <v>466</v>
      </c>
      <c r="G151" s="61">
        <v>436</v>
      </c>
      <c r="H151" s="61">
        <v>406</v>
      </c>
      <c r="I151" s="61">
        <v>376</v>
      </c>
      <c r="J151" s="61">
        <v>346</v>
      </c>
      <c r="K151" s="61">
        <v>316</v>
      </c>
      <c r="L151" s="61">
        <v>286</v>
      </c>
      <c r="M151" s="61">
        <v>256</v>
      </c>
      <c r="N151" s="61">
        <v>226</v>
      </c>
      <c r="O151" s="61">
        <v>196</v>
      </c>
      <c r="P151" s="61">
        <v>166</v>
      </c>
      <c r="Q151" s="61">
        <v>136</v>
      </c>
    </row>
    <row r="152" spans="1:17" x14ac:dyDescent="0.3">
      <c r="A152" s="148"/>
      <c r="B152" s="35" t="s">
        <v>25</v>
      </c>
      <c r="C152" s="149"/>
      <c r="D152" s="158"/>
      <c r="E152" s="61">
        <v>486</v>
      </c>
      <c r="F152" s="61">
        <v>456</v>
      </c>
      <c r="G152" s="61">
        <v>426</v>
      </c>
      <c r="H152" s="61">
        <v>396</v>
      </c>
      <c r="I152" s="61">
        <v>366</v>
      </c>
      <c r="J152" s="61">
        <v>336</v>
      </c>
      <c r="K152" s="61">
        <v>306</v>
      </c>
      <c r="L152" s="61">
        <v>276</v>
      </c>
      <c r="M152" s="61">
        <v>246</v>
      </c>
      <c r="N152" s="61">
        <v>216</v>
      </c>
      <c r="O152" s="61">
        <v>186</v>
      </c>
      <c r="P152" s="61">
        <v>156</v>
      </c>
      <c r="Q152" s="61">
        <v>126</v>
      </c>
    </row>
    <row r="153" spans="1:17" x14ac:dyDescent="0.3">
      <c r="A153" s="148"/>
      <c r="B153" s="35" t="s">
        <v>26</v>
      </c>
      <c r="C153" s="149"/>
      <c r="D153" s="159"/>
      <c r="E153" s="61">
        <v>476</v>
      </c>
      <c r="F153" s="61">
        <v>446</v>
      </c>
      <c r="G153" s="61">
        <v>416</v>
      </c>
      <c r="H153" s="61">
        <v>396</v>
      </c>
      <c r="I153" s="61">
        <v>356</v>
      </c>
      <c r="J153" s="61">
        <v>326</v>
      </c>
      <c r="K153" s="61">
        <v>296</v>
      </c>
      <c r="L153" s="61">
        <v>266</v>
      </c>
      <c r="M153" s="61">
        <v>236</v>
      </c>
      <c r="N153" s="61">
        <v>206</v>
      </c>
      <c r="O153" s="61">
        <v>176</v>
      </c>
      <c r="P153" s="61">
        <v>146</v>
      </c>
      <c r="Q153" s="61">
        <v>116</v>
      </c>
    </row>
    <row r="154" spans="1:17" ht="36.75" customHeight="1" x14ac:dyDescent="0.3">
      <c r="A154" s="93" t="s">
        <v>113</v>
      </c>
      <c r="B154" s="62" t="s">
        <v>254</v>
      </c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10"/>
    </row>
    <row r="155" spans="1:17" x14ac:dyDescent="0.3">
      <c r="A155" s="93"/>
      <c r="B155" s="7" t="s">
        <v>23</v>
      </c>
      <c r="C155" s="94" t="s">
        <v>50</v>
      </c>
      <c r="D155" s="160">
        <v>2213</v>
      </c>
      <c r="E155" s="40">
        <v>2178</v>
      </c>
      <c r="F155" s="40">
        <v>2158</v>
      </c>
      <c r="G155" s="40">
        <v>2128</v>
      </c>
      <c r="H155" s="40">
        <v>2098</v>
      </c>
      <c r="I155" s="40">
        <v>2078</v>
      </c>
      <c r="J155" s="40">
        <v>2048</v>
      </c>
      <c r="K155" s="40">
        <v>2018</v>
      </c>
      <c r="L155" s="40">
        <v>1988</v>
      </c>
      <c r="M155" s="40">
        <v>1958</v>
      </c>
      <c r="N155" s="40">
        <v>1928</v>
      </c>
      <c r="O155" s="40">
        <v>1898</v>
      </c>
      <c r="P155" s="40">
        <v>1868</v>
      </c>
      <c r="Q155" s="40">
        <v>1838</v>
      </c>
    </row>
    <row r="156" spans="1:17" x14ac:dyDescent="0.3">
      <c r="A156" s="93"/>
      <c r="B156" s="7" t="s">
        <v>25</v>
      </c>
      <c r="C156" s="94"/>
      <c r="D156" s="160"/>
      <c r="E156" s="40">
        <v>2178</v>
      </c>
      <c r="F156" s="40">
        <v>2148</v>
      </c>
      <c r="G156" s="40">
        <v>2118</v>
      </c>
      <c r="H156" s="40">
        <v>2088</v>
      </c>
      <c r="I156" s="40">
        <v>2068</v>
      </c>
      <c r="J156" s="40">
        <v>2038</v>
      </c>
      <c r="K156" s="40">
        <v>2008</v>
      </c>
      <c r="L156" s="40">
        <v>1978</v>
      </c>
      <c r="M156" s="40">
        <v>1948</v>
      </c>
      <c r="N156" s="40">
        <v>1918</v>
      </c>
      <c r="O156" s="40">
        <v>1888</v>
      </c>
      <c r="P156" s="40">
        <v>1858</v>
      </c>
      <c r="Q156" s="40">
        <v>1828</v>
      </c>
    </row>
    <row r="157" spans="1:17" x14ac:dyDescent="0.3">
      <c r="A157" s="93"/>
      <c r="B157" s="7" t="s">
        <v>26</v>
      </c>
      <c r="C157" s="94"/>
      <c r="D157" s="160"/>
      <c r="E157" s="40">
        <v>2178</v>
      </c>
      <c r="F157" s="40">
        <v>2138</v>
      </c>
      <c r="G157" s="40">
        <v>2108</v>
      </c>
      <c r="H157" s="40">
        <v>2078</v>
      </c>
      <c r="I157" s="40">
        <v>2058</v>
      </c>
      <c r="J157" s="40">
        <v>2028</v>
      </c>
      <c r="K157" s="40">
        <v>1998</v>
      </c>
      <c r="L157" s="40">
        <v>1968</v>
      </c>
      <c r="M157" s="40">
        <v>1938</v>
      </c>
      <c r="N157" s="40">
        <v>1908</v>
      </c>
      <c r="O157" s="40">
        <v>1878</v>
      </c>
      <c r="P157" s="40">
        <v>1848</v>
      </c>
      <c r="Q157" s="40">
        <v>1818</v>
      </c>
    </row>
    <row r="158" spans="1:17" ht="56.25" customHeight="1" x14ac:dyDescent="0.3">
      <c r="A158" s="93" t="s">
        <v>114</v>
      </c>
      <c r="B158" s="26" t="s">
        <v>115</v>
      </c>
      <c r="C158" s="32"/>
      <c r="D158" s="32"/>
      <c r="E158" s="32"/>
      <c r="F158" s="32"/>
      <c r="G158" s="32"/>
      <c r="H158" s="32"/>
      <c r="I158" s="32"/>
      <c r="J158" s="32"/>
      <c r="K158" s="32"/>
      <c r="L158" s="32"/>
      <c r="M158" s="32"/>
      <c r="N158" s="32"/>
      <c r="O158" s="32"/>
      <c r="P158" s="32"/>
      <c r="Q158" s="44"/>
    </row>
    <row r="159" spans="1:17" x14ac:dyDescent="0.3">
      <c r="A159" s="93"/>
      <c r="B159" s="35" t="s">
        <v>23</v>
      </c>
      <c r="C159" s="153" t="s">
        <v>116</v>
      </c>
      <c r="D159" s="154">
        <v>147.6</v>
      </c>
      <c r="E159" s="44">
        <v>145</v>
      </c>
      <c r="F159" s="44">
        <v>146</v>
      </c>
      <c r="G159" s="44">
        <v>147</v>
      </c>
      <c r="H159" s="44">
        <v>148</v>
      </c>
      <c r="I159" s="44">
        <v>149</v>
      </c>
      <c r="J159" s="44">
        <v>150</v>
      </c>
      <c r="K159" s="44">
        <v>151</v>
      </c>
      <c r="L159" s="44">
        <v>152</v>
      </c>
      <c r="M159" s="44">
        <v>153</v>
      </c>
      <c r="N159" s="44">
        <v>154</v>
      </c>
      <c r="O159" s="44">
        <v>155</v>
      </c>
      <c r="P159" s="44">
        <v>156</v>
      </c>
      <c r="Q159" s="44">
        <v>157</v>
      </c>
    </row>
    <row r="160" spans="1:17" x14ac:dyDescent="0.3">
      <c r="A160" s="93"/>
      <c r="B160" s="35" t="s">
        <v>25</v>
      </c>
      <c r="C160" s="149"/>
      <c r="D160" s="155"/>
      <c r="E160" s="44">
        <v>148</v>
      </c>
      <c r="F160" s="44">
        <v>149</v>
      </c>
      <c r="G160" s="44">
        <v>150</v>
      </c>
      <c r="H160" s="44">
        <v>151</v>
      </c>
      <c r="I160" s="44">
        <v>152</v>
      </c>
      <c r="J160" s="44">
        <v>153</v>
      </c>
      <c r="K160" s="44">
        <v>154</v>
      </c>
      <c r="L160" s="44">
        <v>160</v>
      </c>
      <c r="M160" s="44">
        <v>167</v>
      </c>
      <c r="N160" s="44">
        <v>177</v>
      </c>
      <c r="O160" s="44">
        <v>183</v>
      </c>
      <c r="P160" s="44">
        <v>190</v>
      </c>
      <c r="Q160" s="44">
        <v>200</v>
      </c>
    </row>
    <row r="161" spans="1:17" x14ac:dyDescent="0.3">
      <c r="A161" s="93"/>
      <c r="B161" s="35" t="s">
        <v>26</v>
      </c>
      <c r="C161" s="149"/>
      <c r="D161" s="156"/>
      <c r="E161" s="44">
        <v>149</v>
      </c>
      <c r="F161" s="44">
        <v>150</v>
      </c>
      <c r="G161" s="44">
        <v>151</v>
      </c>
      <c r="H161" s="44">
        <v>152</v>
      </c>
      <c r="I161" s="44">
        <v>153</v>
      </c>
      <c r="J161" s="44">
        <v>154</v>
      </c>
      <c r="K161" s="44">
        <v>175</v>
      </c>
      <c r="L161" s="44">
        <v>195</v>
      </c>
      <c r="M161" s="44">
        <v>215</v>
      </c>
      <c r="N161" s="44">
        <v>225</v>
      </c>
      <c r="O161" s="44">
        <v>245</v>
      </c>
      <c r="P161" s="44">
        <v>265</v>
      </c>
      <c r="Q161" s="44">
        <v>300</v>
      </c>
    </row>
    <row r="162" spans="1:17" ht="20.25" customHeight="1" x14ac:dyDescent="0.3">
      <c r="A162" s="19">
        <v>2</v>
      </c>
      <c r="B162" s="104" t="s">
        <v>117</v>
      </c>
      <c r="C162" s="104"/>
      <c r="D162" s="104"/>
      <c r="E162" s="104"/>
      <c r="F162" s="104"/>
      <c r="G162" s="104"/>
      <c r="H162" s="104"/>
      <c r="I162" s="104"/>
      <c r="J162" s="104"/>
      <c r="K162" s="104"/>
      <c r="L162" s="104"/>
      <c r="M162" s="104"/>
      <c r="N162" s="104"/>
      <c r="O162" s="104"/>
      <c r="P162" s="104"/>
      <c r="Q162" s="104"/>
    </row>
    <row r="163" spans="1:17" x14ac:dyDescent="0.3">
      <c r="A163" s="17" t="s">
        <v>118</v>
      </c>
      <c r="B163" s="99" t="s">
        <v>264</v>
      </c>
      <c r="C163" s="99"/>
      <c r="D163" s="99"/>
      <c r="E163" s="99"/>
      <c r="F163" s="99"/>
      <c r="G163" s="99"/>
      <c r="H163" s="99"/>
      <c r="I163" s="99"/>
      <c r="J163" s="99"/>
      <c r="K163" s="99"/>
      <c r="L163" s="99"/>
      <c r="M163" s="99"/>
      <c r="N163" s="99"/>
      <c r="O163" s="99"/>
      <c r="P163" s="99"/>
      <c r="Q163" s="99"/>
    </row>
    <row r="164" spans="1:17" ht="131.25" customHeight="1" x14ac:dyDescent="0.3">
      <c r="A164" s="17"/>
      <c r="B164" s="106" t="s">
        <v>119</v>
      </c>
      <c r="C164" s="106"/>
      <c r="D164" s="106"/>
      <c r="E164" s="106"/>
      <c r="F164" s="106"/>
      <c r="G164" s="106"/>
      <c r="H164" s="106"/>
      <c r="I164" s="106"/>
      <c r="J164" s="106"/>
      <c r="K164" s="106"/>
      <c r="L164" s="106"/>
      <c r="M164" s="106"/>
      <c r="N164" s="106"/>
      <c r="O164" s="106"/>
      <c r="P164" s="106"/>
      <c r="Q164" s="106"/>
    </row>
    <row r="165" spans="1:17" ht="36" customHeight="1" x14ac:dyDescent="0.3">
      <c r="A165" s="93" t="s">
        <v>120</v>
      </c>
      <c r="B165" s="6" t="s">
        <v>121</v>
      </c>
      <c r="C165" s="4"/>
      <c r="D165" s="21"/>
      <c r="E165" s="17"/>
      <c r="F165" s="17"/>
      <c r="G165" s="11"/>
      <c r="H165" s="11"/>
      <c r="I165" s="11"/>
      <c r="J165" s="11"/>
      <c r="K165" s="17"/>
      <c r="L165" s="17"/>
      <c r="M165" s="11"/>
      <c r="N165" s="11"/>
      <c r="O165" s="11"/>
      <c r="P165" s="17"/>
      <c r="Q165" s="10"/>
    </row>
    <row r="166" spans="1:17" ht="20.25" customHeight="1" x14ac:dyDescent="0.3">
      <c r="A166" s="93"/>
      <c r="B166" s="7" t="s">
        <v>23</v>
      </c>
      <c r="C166" s="94" t="s">
        <v>59</v>
      </c>
      <c r="D166" s="94">
        <v>73.2</v>
      </c>
      <c r="E166" s="63">
        <v>76.2</v>
      </c>
      <c r="F166" s="63">
        <v>76.900000000000006</v>
      </c>
      <c r="G166" s="63">
        <v>77.8</v>
      </c>
      <c r="H166" s="63">
        <v>78.5</v>
      </c>
      <c r="I166" s="63">
        <v>79.2</v>
      </c>
      <c r="J166" s="63">
        <v>79.900000000000006</v>
      </c>
      <c r="K166" s="63">
        <v>80.7</v>
      </c>
      <c r="L166" s="63">
        <v>81.400000000000006</v>
      </c>
      <c r="M166" s="63">
        <v>82.2</v>
      </c>
      <c r="N166" s="63">
        <v>82.9</v>
      </c>
      <c r="O166" s="63">
        <v>83.6</v>
      </c>
      <c r="P166" s="63">
        <v>84.3</v>
      </c>
      <c r="Q166" s="63">
        <v>85</v>
      </c>
    </row>
    <row r="167" spans="1:17" ht="20.25" customHeight="1" x14ac:dyDescent="0.3">
      <c r="A167" s="93"/>
      <c r="B167" s="7" t="s">
        <v>25</v>
      </c>
      <c r="C167" s="94"/>
      <c r="D167" s="94"/>
      <c r="E167" s="63">
        <v>76.2</v>
      </c>
      <c r="F167" s="63">
        <v>77.8</v>
      </c>
      <c r="G167" s="63">
        <v>81.400000000000006</v>
      </c>
      <c r="H167" s="63">
        <v>82.3</v>
      </c>
      <c r="I167" s="63">
        <v>83.2</v>
      </c>
      <c r="J167" s="63">
        <v>84.1</v>
      </c>
      <c r="K167" s="63">
        <v>85</v>
      </c>
      <c r="L167" s="63">
        <v>85</v>
      </c>
      <c r="M167" s="63">
        <v>85</v>
      </c>
      <c r="N167" s="63">
        <v>85</v>
      </c>
      <c r="O167" s="63">
        <v>85</v>
      </c>
      <c r="P167" s="63">
        <v>85</v>
      </c>
      <c r="Q167" s="63">
        <v>85</v>
      </c>
    </row>
    <row r="168" spans="1:17" ht="20.25" customHeight="1" x14ac:dyDescent="0.3">
      <c r="A168" s="93"/>
      <c r="B168" s="7" t="s">
        <v>26</v>
      </c>
      <c r="C168" s="94"/>
      <c r="D168" s="94"/>
      <c r="E168" s="63">
        <v>76.2</v>
      </c>
      <c r="F168" s="63">
        <v>77.8</v>
      </c>
      <c r="G168" s="63">
        <v>81.400000000000006</v>
      </c>
      <c r="H168" s="63">
        <v>85</v>
      </c>
      <c r="I168" s="63">
        <v>85.03</v>
      </c>
      <c r="J168" s="63">
        <v>85.06</v>
      </c>
      <c r="K168" s="63">
        <v>85.09</v>
      </c>
      <c r="L168" s="63">
        <v>85.12</v>
      </c>
      <c r="M168" s="63">
        <v>85.15</v>
      </c>
      <c r="N168" s="63">
        <v>85.18</v>
      </c>
      <c r="O168" s="63">
        <v>85.21</v>
      </c>
      <c r="P168" s="63">
        <v>85.24</v>
      </c>
      <c r="Q168" s="63">
        <v>85.27</v>
      </c>
    </row>
    <row r="169" spans="1:17" ht="19.5" x14ac:dyDescent="0.3">
      <c r="A169" s="93" t="s">
        <v>122</v>
      </c>
      <c r="B169" s="6" t="s">
        <v>123</v>
      </c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10"/>
    </row>
    <row r="170" spans="1:17" x14ac:dyDescent="0.3">
      <c r="A170" s="93"/>
      <c r="B170" s="7" t="s">
        <v>23</v>
      </c>
      <c r="C170" s="94" t="s">
        <v>59</v>
      </c>
      <c r="D170" s="120">
        <v>80.8</v>
      </c>
      <c r="E170" s="63">
        <v>81.3</v>
      </c>
      <c r="F170" s="63">
        <v>81.8</v>
      </c>
      <c r="G170" s="63">
        <v>82.3</v>
      </c>
      <c r="H170" s="63">
        <v>82.9</v>
      </c>
      <c r="I170" s="63">
        <v>83.6</v>
      </c>
      <c r="J170" s="63">
        <v>84.3</v>
      </c>
      <c r="K170" s="63">
        <v>85</v>
      </c>
      <c r="L170" s="63">
        <v>85</v>
      </c>
      <c r="M170" s="63">
        <v>85</v>
      </c>
      <c r="N170" s="63">
        <v>85</v>
      </c>
      <c r="O170" s="63">
        <v>85</v>
      </c>
      <c r="P170" s="63">
        <v>85</v>
      </c>
      <c r="Q170" s="63">
        <v>85</v>
      </c>
    </row>
    <row r="171" spans="1:17" x14ac:dyDescent="0.3">
      <c r="A171" s="93"/>
      <c r="B171" s="7" t="s">
        <v>25</v>
      </c>
      <c r="C171" s="94"/>
      <c r="D171" s="120"/>
      <c r="E171" s="63">
        <v>85</v>
      </c>
      <c r="F171" s="63">
        <v>85</v>
      </c>
      <c r="G171" s="63">
        <v>85</v>
      </c>
      <c r="H171" s="63">
        <v>85</v>
      </c>
      <c r="I171" s="63">
        <v>85</v>
      </c>
      <c r="J171" s="63">
        <v>85</v>
      </c>
      <c r="K171" s="63">
        <v>85</v>
      </c>
      <c r="L171" s="63">
        <v>85</v>
      </c>
      <c r="M171" s="63">
        <v>85</v>
      </c>
      <c r="N171" s="63">
        <v>85</v>
      </c>
      <c r="O171" s="63">
        <v>85</v>
      </c>
      <c r="P171" s="63">
        <v>85</v>
      </c>
      <c r="Q171" s="63">
        <v>85</v>
      </c>
    </row>
    <row r="172" spans="1:17" x14ac:dyDescent="0.3">
      <c r="A172" s="93"/>
      <c r="B172" s="7" t="s">
        <v>26</v>
      </c>
      <c r="C172" s="94"/>
      <c r="D172" s="120"/>
      <c r="E172" s="63">
        <v>85</v>
      </c>
      <c r="F172" s="63">
        <v>85.1</v>
      </c>
      <c r="G172" s="63">
        <v>85.1</v>
      </c>
      <c r="H172" s="63">
        <v>85.2</v>
      </c>
      <c r="I172" s="63">
        <v>85.2</v>
      </c>
      <c r="J172" s="63">
        <v>85.3</v>
      </c>
      <c r="K172" s="63">
        <v>85.3</v>
      </c>
      <c r="L172" s="63">
        <v>85.4</v>
      </c>
      <c r="M172" s="63">
        <v>85.4</v>
      </c>
      <c r="N172" s="63">
        <v>85.5</v>
      </c>
      <c r="O172" s="63">
        <v>85.5</v>
      </c>
      <c r="P172" s="63">
        <v>85.6</v>
      </c>
      <c r="Q172" s="63">
        <v>85.6</v>
      </c>
    </row>
    <row r="173" spans="1:17" ht="57" customHeight="1" x14ac:dyDescent="0.3">
      <c r="A173" s="93" t="s">
        <v>124</v>
      </c>
      <c r="B173" s="6" t="s">
        <v>125</v>
      </c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10"/>
    </row>
    <row r="174" spans="1:17" x14ac:dyDescent="0.3">
      <c r="A174" s="93"/>
      <c r="B174" s="7" t="s">
        <v>23</v>
      </c>
      <c r="C174" s="94" t="s">
        <v>59</v>
      </c>
      <c r="D174" s="120">
        <v>51.4</v>
      </c>
      <c r="E174" s="63">
        <v>52</v>
      </c>
      <c r="F174" s="63">
        <v>53.284999999999997</v>
      </c>
      <c r="G174" s="63">
        <v>54.08</v>
      </c>
      <c r="H174" s="63">
        <v>54.484999999999999</v>
      </c>
      <c r="I174" s="63">
        <v>54.89</v>
      </c>
      <c r="J174" s="63">
        <v>55.295000000000002</v>
      </c>
      <c r="K174" s="63">
        <v>55.7</v>
      </c>
      <c r="L174" s="63">
        <v>55.7</v>
      </c>
      <c r="M174" s="63">
        <v>55.7</v>
      </c>
      <c r="N174" s="63">
        <v>55.7</v>
      </c>
      <c r="O174" s="63">
        <v>55.7</v>
      </c>
      <c r="P174" s="63">
        <v>55.7</v>
      </c>
      <c r="Q174" s="63">
        <v>55.7</v>
      </c>
    </row>
    <row r="175" spans="1:17" x14ac:dyDescent="0.3">
      <c r="A175" s="93"/>
      <c r="B175" s="7" t="s">
        <v>25</v>
      </c>
      <c r="C175" s="94"/>
      <c r="D175" s="120"/>
      <c r="E175" s="63">
        <v>52.48</v>
      </c>
      <c r="F175" s="63">
        <v>55.17</v>
      </c>
      <c r="G175" s="63">
        <v>56.76</v>
      </c>
      <c r="H175" s="63">
        <v>57.57</v>
      </c>
      <c r="I175" s="63">
        <v>58.38</v>
      </c>
      <c r="J175" s="63">
        <v>59.19</v>
      </c>
      <c r="K175" s="63">
        <v>60</v>
      </c>
      <c r="L175" s="63">
        <v>60</v>
      </c>
      <c r="M175" s="63">
        <v>60</v>
      </c>
      <c r="N175" s="63">
        <v>60</v>
      </c>
      <c r="O175" s="63">
        <v>60</v>
      </c>
      <c r="P175" s="63">
        <v>60</v>
      </c>
      <c r="Q175" s="63">
        <v>60</v>
      </c>
    </row>
    <row r="176" spans="1:17" x14ac:dyDescent="0.3">
      <c r="A176" s="93"/>
      <c r="B176" s="7" t="s">
        <v>26</v>
      </c>
      <c r="C176" s="94"/>
      <c r="D176" s="120"/>
      <c r="E176" s="63">
        <v>52.48</v>
      </c>
      <c r="F176" s="63">
        <v>55.17</v>
      </c>
      <c r="G176" s="63">
        <v>56.76</v>
      </c>
      <c r="H176" s="63">
        <v>57.57</v>
      </c>
      <c r="I176" s="63">
        <v>58.38</v>
      </c>
      <c r="J176" s="63">
        <v>59.19</v>
      </c>
      <c r="K176" s="63">
        <v>60</v>
      </c>
      <c r="L176" s="63">
        <v>60.2</v>
      </c>
      <c r="M176" s="63">
        <v>60.4</v>
      </c>
      <c r="N176" s="63">
        <v>60.6</v>
      </c>
      <c r="O176" s="63">
        <v>60.8</v>
      </c>
      <c r="P176" s="63">
        <v>61</v>
      </c>
      <c r="Q176" s="63">
        <v>61.2</v>
      </c>
    </row>
    <row r="177" spans="1:17" ht="38.25" customHeight="1" x14ac:dyDescent="0.3">
      <c r="A177" s="93" t="s">
        <v>126</v>
      </c>
      <c r="B177" s="6" t="s">
        <v>127</v>
      </c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10"/>
    </row>
    <row r="178" spans="1:17" x14ac:dyDescent="0.3">
      <c r="A178" s="93"/>
      <c r="B178" s="7" t="s">
        <v>23</v>
      </c>
      <c r="C178" s="94" t="s">
        <v>36</v>
      </c>
      <c r="D178" s="116">
        <v>426.63</v>
      </c>
      <c r="E178" s="63">
        <v>450</v>
      </c>
      <c r="F178" s="63">
        <v>427</v>
      </c>
      <c r="G178" s="63">
        <v>427</v>
      </c>
      <c r="H178" s="63">
        <v>427</v>
      </c>
      <c r="I178" s="63">
        <v>427</v>
      </c>
      <c r="J178" s="63">
        <v>427</v>
      </c>
      <c r="K178" s="63">
        <v>427</v>
      </c>
      <c r="L178" s="63">
        <v>427</v>
      </c>
      <c r="M178" s="63">
        <v>427</v>
      </c>
      <c r="N178" s="63">
        <v>427</v>
      </c>
      <c r="O178" s="63">
        <v>427</v>
      </c>
      <c r="P178" s="63">
        <v>427</v>
      </c>
      <c r="Q178" s="63">
        <v>427</v>
      </c>
    </row>
    <row r="179" spans="1:17" x14ac:dyDescent="0.3">
      <c r="A179" s="93"/>
      <c r="B179" s="7" t="s">
        <v>25</v>
      </c>
      <c r="C179" s="94"/>
      <c r="D179" s="116"/>
      <c r="E179" s="63">
        <v>480</v>
      </c>
      <c r="F179" s="63">
        <v>493.3</v>
      </c>
      <c r="G179" s="63">
        <v>506.6</v>
      </c>
      <c r="H179" s="63">
        <v>519.9</v>
      </c>
      <c r="I179" s="63">
        <v>533.20000000000005</v>
      </c>
      <c r="J179" s="63">
        <v>546.5</v>
      </c>
      <c r="K179" s="63">
        <v>559.79999999999995</v>
      </c>
      <c r="L179" s="63">
        <v>573.1</v>
      </c>
      <c r="M179" s="63">
        <v>586.4</v>
      </c>
      <c r="N179" s="63">
        <v>599.70000000000005</v>
      </c>
      <c r="O179" s="63">
        <v>613</v>
      </c>
      <c r="P179" s="63">
        <v>626.29999999999995</v>
      </c>
      <c r="Q179" s="63">
        <v>640</v>
      </c>
    </row>
    <row r="180" spans="1:17" x14ac:dyDescent="0.3">
      <c r="A180" s="93"/>
      <c r="B180" s="7" t="s">
        <v>26</v>
      </c>
      <c r="C180" s="94"/>
      <c r="D180" s="116"/>
      <c r="E180" s="63">
        <v>480</v>
      </c>
      <c r="F180" s="63">
        <v>523.29999999999995</v>
      </c>
      <c r="G180" s="63">
        <v>566.6</v>
      </c>
      <c r="H180" s="63">
        <v>609.9</v>
      </c>
      <c r="I180" s="63">
        <v>653.20000000000005</v>
      </c>
      <c r="J180" s="63">
        <v>696.5</v>
      </c>
      <c r="K180" s="63">
        <v>739.8</v>
      </c>
      <c r="L180" s="63">
        <v>783.1</v>
      </c>
      <c r="M180" s="63">
        <v>826.4</v>
      </c>
      <c r="N180" s="63">
        <v>869.7</v>
      </c>
      <c r="O180" s="63">
        <v>913</v>
      </c>
      <c r="P180" s="63">
        <v>956.3</v>
      </c>
      <c r="Q180" s="63">
        <v>1000</v>
      </c>
    </row>
    <row r="181" spans="1:17" ht="18.75" customHeight="1" x14ac:dyDescent="0.3">
      <c r="A181" s="93" t="s">
        <v>128</v>
      </c>
      <c r="B181" s="6" t="s">
        <v>129</v>
      </c>
      <c r="C181" s="4"/>
      <c r="D181" s="16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</row>
    <row r="182" spans="1:17" x14ac:dyDescent="0.3">
      <c r="A182" s="93"/>
      <c r="B182" s="7" t="s">
        <v>23</v>
      </c>
      <c r="C182" s="94" t="s">
        <v>59</v>
      </c>
      <c r="D182" s="120">
        <v>35.200000000000003</v>
      </c>
      <c r="E182" s="63">
        <v>35.200000000000003</v>
      </c>
      <c r="F182" s="63">
        <v>35.200000000000003</v>
      </c>
      <c r="G182" s="63">
        <v>35.200000000000003</v>
      </c>
      <c r="H182" s="63">
        <v>35.200000000000003</v>
      </c>
      <c r="I182" s="63">
        <v>35.200000000000003</v>
      </c>
      <c r="J182" s="63">
        <v>35.200000000000003</v>
      </c>
      <c r="K182" s="63">
        <v>35.200000000000003</v>
      </c>
      <c r="L182" s="63">
        <v>35.200000000000003</v>
      </c>
      <c r="M182" s="63">
        <v>35.200000000000003</v>
      </c>
      <c r="N182" s="63">
        <v>35.200000000000003</v>
      </c>
      <c r="O182" s="63">
        <v>35.200000000000003</v>
      </c>
      <c r="P182" s="63">
        <v>35.200000000000003</v>
      </c>
      <c r="Q182" s="63">
        <v>35.200000000000003</v>
      </c>
    </row>
    <row r="183" spans="1:17" x14ac:dyDescent="0.3">
      <c r="A183" s="93"/>
      <c r="B183" s="7" t="s">
        <v>25</v>
      </c>
      <c r="C183" s="94"/>
      <c r="D183" s="120"/>
      <c r="E183" s="63">
        <v>35.700000000000003</v>
      </c>
      <c r="F183" s="63">
        <v>36.200000000000003</v>
      </c>
      <c r="G183" s="63">
        <v>36.700000000000003</v>
      </c>
      <c r="H183" s="63">
        <v>37.200000000000003</v>
      </c>
      <c r="I183" s="63">
        <v>37.700000000000003</v>
      </c>
      <c r="J183" s="63">
        <v>38.200000000000003</v>
      </c>
      <c r="K183" s="63">
        <v>38.700000000000003</v>
      </c>
      <c r="L183" s="63">
        <v>39.200000000000003</v>
      </c>
      <c r="M183" s="63">
        <v>39.700000000000003</v>
      </c>
      <c r="N183" s="63">
        <v>40.200000000000003</v>
      </c>
      <c r="O183" s="63">
        <v>40.700000000000003</v>
      </c>
      <c r="P183" s="63">
        <v>41.2</v>
      </c>
      <c r="Q183" s="63">
        <v>41.7</v>
      </c>
    </row>
    <row r="184" spans="1:17" x14ac:dyDescent="0.3">
      <c r="A184" s="93"/>
      <c r="B184" s="7" t="s">
        <v>26</v>
      </c>
      <c r="C184" s="94"/>
      <c r="D184" s="120"/>
      <c r="E184" s="63">
        <v>36.200000000000003</v>
      </c>
      <c r="F184" s="63">
        <v>37.200000000000003</v>
      </c>
      <c r="G184" s="63">
        <v>38.200000000000003</v>
      </c>
      <c r="H184" s="63">
        <v>39.200000000000003</v>
      </c>
      <c r="I184" s="63">
        <v>40.200000000000003</v>
      </c>
      <c r="J184" s="63">
        <v>41.2</v>
      </c>
      <c r="K184" s="63">
        <v>42.2</v>
      </c>
      <c r="L184" s="63">
        <v>43.2</v>
      </c>
      <c r="M184" s="63">
        <v>44.2</v>
      </c>
      <c r="N184" s="63">
        <v>45.2</v>
      </c>
      <c r="O184" s="63">
        <v>46.2</v>
      </c>
      <c r="P184" s="63">
        <v>47.2</v>
      </c>
      <c r="Q184" s="63">
        <v>48.2</v>
      </c>
    </row>
    <row r="185" spans="1:17" ht="39" x14ac:dyDescent="0.3">
      <c r="A185" s="93" t="s">
        <v>130</v>
      </c>
      <c r="B185" s="6" t="s">
        <v>131</v>
      </c>
      <c r="C185" s="4"/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</row>
    <row r="186" spans="1:17" x14ac:dyDescent="0.3">
      <c r="A186" s="93"/>
      <c r="B186" s="7" t="s">
        <v>23</v>
      </c>
      <c r="C186" s="94" t="s">
        <v>59</v>
      </c>
      <c r="D186" s="120">
        <v>44.5</v>
      </c>
      <c r="E186" s="63">
        <v>44.5</v>
      </c>
      <c r="F186" s="63">
        <v>44.5</v>
      </c>
      <c r="G186" s="63">
        <v>44.5</v>
      </c>
      <c r="H186" s="63">
        <v>44.5</v>
      </c>
      <c r="I186" s="63">
        <v>44.5</v>
      </c>
      <c r="J186" s="63">
        <v>44.5</v>
      </c>
      <c r="K186" s="63">
        <v>44.5</v>
      </c>
      <c r="L186" s="63">
        <v>44.5</v>
      </c>
      <c r="M186" s="63">
        <v>44.5</v>
      </c>
      <c r="N186" s="63">
        <v>44.5</v>
      </c>
      <c r="O186" s="63">
        <v>44.5</v>
      </c>
      <c r="P186" s="63">
        <v>44.5</v>
      </c>
      <c r="Q186" s="63">
        <v>44.5</v>
      </c>
    </row>
    <row r="187" spans="1:17" x14ac:dyDescent="0.3">
      <c r="A187" s="93"/>
      <c r="B187" s="7" t="s">
        <v>25</v>
      </c>
      <c r="C187" s="94"/>
      <c r="D187" s="120"/>
      <c r="E187" s="63">
        <v>45</v>
      </c>
      <c r="F187" s="63">
        <v>45.5</v>
      </c>
      <c r="G187" s="63">
        <v>46</v>
      </c>
      <c r="H187" s="63">
        <v>46.5</v>
      </c>
      <c r="I187" s="63">
        <v>47</v>
      </c>
      <c r="J187" s="63">
        <v>47.5</v>
      </c>
      <c r="K187" s="63">
        <v>48</v>
      </c>
      <c r="L187" s="63">
        <v>48.5</v>
      </c>
      <c r="M187" s="63">
        <v>49</v>
      </c>
      <c r="N187" s="63">
        <v>49.5</v>
      </c>
      <c r="O187" s="63">
        <v>50</v>
      </c>
      <c r="P187" s="63">
        <v>50.5</v>
      </c>
      <c r="Q187" s="63">
        <v>51</v>
      </c>
    </row>
    <row r="188" spans="1:17" x14ac:dyDescent="0.3">
      <c r="A188" s="93"/>
      <c r="B188" s="7" t="s">
        <v>26</v>
      </c>
      <c r="C188" s="94"/>
      <c r="D188" s="120"/>
      <c r="E188" s="63">
        <v>45.5</v>
      </c>
      <c r="F188" s="63">
        <v>46.5</v>
      </c>
      <c r="G188" s="63">
        <v>47.5</v>
      </c>
      <c r="H188" s="63">
        <v>48.5</v>
      </c>
      <c r="I188" s="63">
        <v>49.5</v>
      </c>
      <c r="J188" s="63">
        <v>50.5</v>
      </c>
      <c r="K188" s="63">
        <v>51.5</v>
      </c>
      <c r="L188" s="63">
        <v>52.5</v>
      </c>
      <c r="M188" s="63">
        <v>53.5</v>
      </c>
      <c r="N188" s="63">
        <v>54.5</v>
      </c>
      <c r="O188" s="63">
        <v>55.5</v>
      </c>
      <c r="P188" s="63">
        <v>56.5</v>
      </c>
      <c r="Q188" s="63">
        <v>57.5</v>
      </c>
    </row>
    <row r="189" spans="1:17" ht="58.5" x14ac:dyDescent="0.3">
      <c r="A189" s="93" t="s">
        <v>132</v>
      </c>
      <c r="B189" s="6" t="s">
        <v>133</v>
      </c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10"/>
    </row>
    <row r="190" spans="1:17" x14ac:dyDescent="0.3">
      <c r="A190" s="93"/>
      <c r="B190" s="7" t="s">
        <v>23</v>
      </c>
      <c r="C190" s="94" t="s">
        <v>134</v>
      </c>
      <c r="D190" s="120">
        <v>24.1</v>
      </c>
      <c r="E190" s="63">
        <v>24.1</v>
      </c>
      <c r="F190" s="63">
        <v>24.1</v>
      </c>
      <c r="G190" s="63">
        <v>24.1</v>
      </c>
      <c r="H190" s="63">
        <v>24.1</v>
      </c>
      <c r="I190" s="63">
        <v>24.1</v>
      </c>
      <c r="J190" s="63">
        <v>24.1</v>
      </c>
      <c r="K190" s="63">
        <v>24.1</v>
      </c>
      <c r="L190" s="63">
        <v>24.1</v>
      </c>
      <c r="M190" s="63">
        <v>24.1</v>
      </c>
      <c r="N190" s="63">
        <v>24.1</v>
      </c>
      <c r="O190" s="63">
        <v>24.1</v>
      </c>
      <c r="P190" s="63">
        <v>24.1</v>
      </c>
      <c r="Q190" s="63">
        <v>24.1</v>
      </c>
    </row>
    <row r="191" spans="1:17" x14ac:dyDescent="0.3">
      <c r="A191" s="93"/>
      <c r="B191" s="7" t="s">
        <v>25</v>
      </c>
      <c r="C191" s="94"/>
      <c r="D191" s="120"/>
      <c r="E191" s="63">
        <v>24.1</v>
      </c>
      <c r="F191" s="63">
        <v>24.1</v>
      </c>
      <c r="G191" s="63">
        <v>126.1</v>
      </c>
      <c r="H191" s="63">
        <v>136.1</v>
      </c>
      <c r="I191" s="63">
        <v>136</v>
      </c>
      <c r="J191" s="63">
        <v>136.1</v>
      </c>
      <c r="K191" s="63">
        <v>312.60000000000002</v>
      </c>
      <c r="L191" s="63">
        <v>312.60000000000002</v>
      </c>
      <c r="M191" s="63">
        <v>312.60000000000002</v>
      </c>
      <c r="N191" s="63">
        <v>312.60000000000002</v>
      </c>
      <c r="O191" s="63">
        <v>312.60000000000002</v>
      </c>
      <c r="P191" s="63">
        <v>312.60000000000002</v>
      </c>
      <c r="Q191" s="63">
        <v>312.60000000000002</v>
      </c>
    </row>
    <row r="192" spans="1:17" x14ac:dyDescent="0.3">
      <c r="A192" s="93"/>
      <c r="B192" s="7" t="s">
        <v>26</v>
      </c>
      <c r="C192" s="94"/>
      <c r="D192" s="120"/>
      <c r="E192" s="63">
        <v>24.1</v>
      </c>
      <c r="F192" s="63">
        <v>126.1</v>
      </c>
      <c r="G192" s="63">
        <v>136.1</v>
      </c>
      <c r="H192" s="63">
        <v>312.60000000000002</v>
      </c>
      <c r="I192" s="63">
        <v>442.6</v>
      </c>
      <c r="J192" s="63">
        <v>568.1</v>
      </c>
      <c r="K192" s="63">
        <v>685</v>
      </c>
      <c r="L192" s="63">
        <v>694.5</v>
      </c>
      <c r="M192" s="63">
        <v>694.5</v>
      </c>
      <c r="N192" s="63">
        <v>694.5</v>
      </c>
      <c r="O192" s="63">
        <v>694.5</v>
      </c>
      <c r="P192" s="63">
        <v>694.5</v>
      </c>
      <c r="Q192" s="63">
        <v>694.5</v>
      </c>
    </row>
    <row r="193" spans="1:17" x14ac:dyDescent="0.3">
      <c r="A193" s="17" t="s">
        <v>135</v>
      </c>
      <c r="B193" s="99" t="s">
        <v>265</v>
      </c>
      <c r="C193" s="99"/>
      <c r="D193" s="99"/>
      <c r="E193" s="99"/>
      <c r="F193" s="99"/>
      <c r="G193" s="99"/>
      <c r="H193" s="99"/>
      <c r="I193" s="99"/>
      <c r="J193" s="99"/>
      <c r="K193" s="99"/>
      <c r="L193" s="99"/>
      <c r="M193" s="99"/>
      <c r="N193" s="99"/>
      <c r="O193" s="99"/>
      <c r="P193" s="99"/>
      <c r="Q193" s="99"/>
    </row>
    <row r="194" spans="1:17" ht="117.75" customHeight="1" x14ac:dyDescent="0.3">
      <c r="A194" s="17"/>
      <c r="B194" s="106" t="s">
        <v>136</v>
      </c>
      <c r="C194" s="106"/>
      <c r="D194" s="106"/>
      <c r="E194" s="106"/>
      <c r="F194" s="106"/>
      <c r="G194" s="106"/>
      <c r="H194" s="106"/>
      <c r="I194" s="106"/>
      <c r="J194" s="106"/>
      <c r="K194" s="106"/>
      <c r="L194" s="106"/>
      <c r="M194" s="106"/>
      <c r="N194" s="106"/>
      <c r="O194" s="106"/>
      <c r="P194" s="106"/>
      <c r="Q194" s="106"/>
    </row>
    <row r="195" spans="1:17" ht="58.5" x14ac:dyDescent="0.3">
      <c r="A195" s="93" t="s">
        <v>137</v>
      </c>
      <c r="B195" s="6" t="s">
        <v>138</v>
      </c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10"/>
    </row>
    <row r="196" spans="1:17" x14ac:dyDescent="0.3">
      <c r="A196" s="93"/>
      <c r="B196" s="7" t="s">
        <v>23</v>
      </c>
      <c r="C196" s="94" t="s">
        <v>139</v>
      </c>
      <c r="D196" s="130">
        <v>795</v>
      </c>
      <c r="E196" s="55">
        <v>787.05</v>
      </c>
      <c r="F196" s="55">
        <v>786.05</v>
      </c>
      <c r="G196" s="55">
        <v>785.05</v>
      </c>
      <c r="H196" s="55">
        <v>784.05</v>
      </c>
      <c r="I196" s="55">
        <v>783.05</v>
      </c>
      <c r="J196" s="55">
        <v>782.05</v>
      </c>
      <c r="K196" s="55">
        <v>781.05</v>
      </c>
      <c r="L196" s="55">
        <v>780.05</v>
      </c>
      <c r="M196" s="55">
        <v>779.05</v>
      </c>
      <c r="N196" s="55">
        <v>778.05</v>
      </c>
      <c r="O196" s="55">
        <v>777.05</v>
      </c>
      <c r="P196" s="55">
        <v>776.05</v>
      </c>
      <c r="Q196" s="55">
        <v>775.05</v>
      </c>
    </row>
    <row r="197" spans="1:17" x14ac:dyDescent="0.3">
      <c r="A197" s="93"/>
      <c r="B197" s="7" t="s">
        <v>25</v>
      </c>
      <c r="C197" s="94"/>
      <c r="D197" s="130"/>
      <c r="E197" s="55">
        <v>763.19999999999993</v>
      </c>
      <c r="F197" s="55">
        <v>748.19999999999993</v>
      </c>
      <c r="G197" s="55">
        <v>733.19999999999993</v>
      </c>
      <c r="H197" s="55">
        <v>718.19999999999993</v>
      </c>
      <c r="I197" s="55">
        <v>703.19999999999993</v>
      </c>
      <c r="J197" s="55">
        <v>688.19999999999993</v>
      </c>
      <c r="K197" s="55">
        <v>673.19999999999993</v>
      </c>
      <c r="L197" s="55">
        <v>658.19999999999993</v>
      </c>
      <c r="M197" s="55">
        <v>643.19999999999993</v>
      </c>
      <c r="N197" s="55">
        <v>628.19999999999993</v>
      </c>
      <c r="O197" s="55">
        <v>613.19999999999993</v>
      </c>
      <c r="P197" s="55">
        <v>598.19999999999993</v>
      </c>
      <c r="Q197" s="55">
        <v>583.19999999999993</v>
      </c>
    </row>
    <row r="198" spans="1:17" x14ac:dyDescent="0.3">
      <c r="A198" s="93"/>
      <c r="B198" s="7" t="s">
        <v>26</v>
      </c>
      <c r="C198" s="94"/>
      <c r="D198" s="130"/>
      <c r="E198" s="55">
        <v>747.3</v>
      </c>
      <c r="F198" s="55">
        <v>702.46199999999988</v>
      </c>
      <c r="G198" s="55">
        <v>660.31427999999983</v>
      </c>
      <c r="H198" s="55">
        <v>620.69542319999982</v>
      </c>
      <c r="I198" s="55">
        <v>583.45369780799979</v>
      </c>
      <c r="J198" s="55">
        <v>548.44647593951981</v>
      </c>
      <c r="K198" s="55">
        <v>515.53968738314859</v>
      </c>
      <c r="L198" s="55">
        <v>484.60730614015966</v>
      </c>
      <c r="M198" s="55">
        <v>455.53086777175008</v>
      </c>
      <c r="N198" s="55">
        <v>428.19901570544505</v>
      </c>
      <c r="O198" s="55">
        <v>402.50707476311834</v>
      </c>
      <c r="P198" s="55">
        <v>378.3566502773312</v>
      </c>
      <c r="Q198" s="55">
        <v>355.65525126069133</v>
      </c>
    </row>
    <row r="199" spans="1:17" ht="58.5" x14ac:dyDescent="0.3">
      <c r="A199" s="93" t="s">
        <v>140</v>
      </c>
      <c r="B199" s="64" t="s">
        <v>141</v>
      </c>
      <c r="C199" s="4"/>
      <c r="D199" s="21"/>
      <c r="E199" s="17"/>
      <c r="F199" s="17"/>
      <c r="G199" s="11"/>
      <c r="H199" s="11"/>
      <c r="I199" s="11"/>
      <c r="J199" s="11"/>
      <c r="K199" s="17"/>
      <c r="L199" s="17"/>
      <c r="M199" s="11"/>
      <c r="N199" s="11"/>
      <c r="O199" s="11"/>
      <c r="P199" s="17"/>
      <c r="Q199" s="10"/>
    </row>
    <row r="200" spans="1:17" x14ac:dyDescent="0.3">
      <c r="A200" s="93"/>
      <c r="B200" s="7" t="s">
        <v>23</v>
      </c>
      <c r="C200" s="94" t="s">
        <v>139</v>
      </c>
      <c r="D200" s="94">
        <v>18</v>
      </c>
      <c r="E200" s="55">
        <v>21</v>
      </c>
      <c r="F200" s="55">
        <v>21</v>
      </c>
      <c r="G200" s="55">
        <v>21</v>
      </c>
      <c r="H200" s="55">
        <v>22</v>
      </c>
      <c r="I200" s="55">
        <v>24</v>
      </c>
      <c r="J200" s="55">
        <v>31</v>
      </c>
      <c r="K200" s="55">
        <v>31</v>
      </c>
      <c r="L200" s="55">
        <v>37</v>
      </c>
      <c r="M200" s="55">
        <v>37</v>
      </c>
      <c r="N200" s="55">
        <v>42</v>
      </c>
      <c r="O200" s="55">
        <v>42</v>
      </c>
      <c r="P200" s="55">
        <v>42</v>
      </c>
      <c r="Q200" s="55">
        <v>42</v>
      </c>
    </row>
    <row r="201" spans="1:17" x14ac:dyDescent="0.3">
      <c r="A201" s="93"/>
      <c r="B201" s="7" t="s">
        <v>25</v>
      </c>
      <c r="C201" s="94"/>
      <c r="D201" s="94"/>
      <c r="E201" s="55">
        <v>21</v>
      </c>
      <c r="F201" s="55">
        <v>21</v>
      </c>
      <c r="G201" s="55">
        <v>21</v>
      </c>
      <c r="H201" s="55">
        <v>22</v>
      </c>
      <c r="I201" s="55">
        <v>24</v>
      </c>
      <c r="J201" s="55">
        <v>31</v>
      </c>
      <c r="K201" s="55">
        <v>31</v>
      </c>
      <c r="L201" s="55">
        <v>37</v>
      </c>
      <c r="M201" s="55">
        <v>37</v>
      </c>
      <c r="N201" s="55">
        <v>42</v>
      </c>
      <c r="O201" s="55">
        <v>42</v>
      </c>
      <c r="P201" s="55">
        <v>42</v>
      </c>
      <c r="Q201" s="55">
        <v>43</v>
      </c>
    </row>
    <row r="202" spans="1:17" x14ac:dyDescent="0.3">
      <c r="A202" s="93"/>
      <c r="B202" s="7" t="s">
        <v>26</v>
      </c>
      <c r="C202" s="94"/>
      <c r="D202" s="94"/>
      <c r="E202" s="55">
        <v>21</v>
      </c>
      <c r="F202" s="55">
        <v>21</v>
      </c>
      <c r="G202" s="55">
        <v>21</v>
      </c>
      <c r="H202" s="55">
        <v>22</v>
      </c>
      <c r="I202" s="55">
        <v>24</v>
      </c>
      <c r="J202" s="55">
        <v>31</v>
      </c>
      <c r="K202" s="55">
        <v>31</v>
      </c>
      <c r="L202" s="55">
        <v>37</v>
      </c>
      <c r="M202" s="55">
        <v>37</v>
      </c>
      <c r="N202" s="55">
        <v>42</v>
      </c>
      <c r="O202" s="55">
        <v>42</v>
      </c>
      <c r="P202" s="55">
        <v>42</v>
      </c>
      <c r="Q202" s="55">
        <v>45</v>
      </c>
    </row>
    <row r="203" spans="1:17" ht="78" x14ac:dyDescent="0.3">
      <c r="A203" s="93" t="s">
        <v>142</v>
      </c>
      <c r="B203" s="6" t="s">
        <v>143</v>
      </c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</row>
    <row r="204" spans="1:17" x14ac:dyDescent="0.3">
      <c r="A204" s="93"/>
      <c r="B204" s="7" t="s">
        <v>23</v>
      </c>
      <c r="C204" s="94" t="s">
        <v>139</v>
      </c>
      <c r="D204" s="134">
        <v>12755</v>
      </c>
      <c r="E204" s="55">
        <v>12755</v>
      </c>
      <c r="F204" s="55">
        <v>12735</v>
      </c>
      <c r="G204" s="55">
        <v>12715</v>
      </c>
      <c r="H204" s="55">
        <v>12695</v>
      </c>
      <c r="I204" s="55">
        <v>12675</v>
      </c>
      <c r="J204" s="55">
        <v>12655</v>
      </c>
      <c r="K204" s="55">
        <v>12635</v>
      </c>
      <c r="L204" s="55">
        <v>12615</v>
      </c>
      <c r="M204" s="55">
        <v>12595</v>
      </c>
      <c r="N204" s="55">
        <v>12575</v>
      </c>
      <c r="O204" s="55">
        <v>12555</v>
      </c>
      <c r="P204" s="55">
        <v>12535</v>
      </c>
      <c r="Q204" s="55">
        <v>12515</v>
      </c>
    </row>
    <row r="205" spans="1:17" x14ac:dyDescent="0.3">
      <c r="A205" s="93"/>
      <c r="B205" s="7" t="s">
        <v>25</v>
      </c>
      <c r="C205" s="94"/>
      <c r="D205" s="135"/>
      <c r="E205" s="65">
        <v>12500</v>
      </c>
      <c r="F205" s="65">
        <v>12375</v>
      </c>
      <c r="G205" s="65">
        <v>12250</v>
      </c>
      <c r="H205" s="65">
        <v>12125</v>
      </c>
      <c r="I205" s="65">
        <v>12000</v>
      </c>
      <c r="J205" s="65">
        <v>11875</v>
      </c>
      <c r="K205" s="65">
        <v>11750</v>
      </c>
      <c r="L205" s="65">
        <v>11625</v>
      </c>
      <c r="M205" s="65">
        <v>11500</v>
      </c>
      <c r="N205" s="65">
        <v>11375</v>
      </c>
      <c r="O205" s="65">
        <v>11250</v>
      </c>
      <c r="P205" s="65">
        <v>11125</v>
      </c>
      <c r="Q205" s="65">
        <v>11000</v>
      </c>
    </row>
    <row r="206" spans="1:17" ht="18" customHeight="1" x14ac:dyDescent="0.3">
      <c r="A206" s="93"/>
      <c r="B206" s="7" t="s">
        <v>26</v>
      </c>
      <c r="C206" s="94"/>
      <c r="D206" s="136"/>
      <c r="E206" s="65">
        <v>12500</v>
      </c>
      <c r="F206" s="65">
        <v>12200</v>
      </c>
      <c r="G206" s="65">
        <v>11900</v>
      </c>
      <c r="H206" s="65">
        <v>11600</v>
      </c>
      <c r="I206" s="65">
        <v>11300</v>
      </c>
      <c r="J206" s="65">
        <v>11000</v>
      </c>
      <c r="K206" s="65">
        <v>10700</v>
      </c>
      <c r="L206" s="65">
        <v>10400</v>
      </c>
      <c r="M206" s="65">
        <v>10100</v>
      </c>
      <c r="N206" s="65">
        <v>9800</v>
      </c>
      <c r="O206" s="65">
        <v>9450</v>
      </c>
      <c r="P206" s="65">
        <v>9100</v>
      </c>
      <c r="Q206" s="65">
        <v>8700</v>
      </c>
    </row>
    <row r="207" spans="1:17" ht="39" x14ac:dyDescent="0.3">
      <c r="A207" s="93" t="s">
        <v>144</v>
      </c>
      <c r="B207" s="6" t="s">
        <v>145</v>
      </c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</row>
    <row r="208" spans="1:17" x14ac:dyDescent="0.3">
      <c r="A208" s="93"/>
      <c r="B208" s="7" t="s">
        <v>23</v>
      </c>
      <c r="C208" s="94" t="s">
        <v>59</v>
      </c>
      <c r="D208" s="120">
        <v>36.9</v>
      </c>
      <c r="E208" s="65">
        <v>36.9</v>
      </c>
      <c r="F208" s="65">
        <v>37.1</v>
      </c>
      <c r="G208" s="65">
        <v>37.300000000000004</v>
      </c>
      <c r="H208" s="65">
        <v>37.500000000000007</v>
      </c>
      <c r="I208" s="65">
        <v>37.70000000000001</v>
      </c>
      <c r="J208" s="65">
        <v>37.900000000000013</v>
      </c>
      <c r="K208" s="65">
        <v>38.100000000000016</v>
      </c>
      <c r="L208" s="65">
        <v>38.300000000000018</v>
      </c>
      <c r="M208" s="65">
        <v>38.500000000000021</v>
      </c>
      <c r="N208" s="65">
        <v>38.700000000000024</v>
      </c>
      <c r="O208" s="65">
        <v>38.900000000000027</v>
      </c>
      <c r="P208" s="65">
        <v>39.10000000000003</v>
      </c>
      <c r="Q208" s="65">
        <v>39.300000000000033</v>
      </c>
    </row>
    <row r="209" spans="1:17" x14ac:dyDescent="0.3">
      <c r="A209" s="93"/>
      <c r="B209" s="7" t="s">
        <v>25</v>
      </c>
      <c r="C209" s="94"/>
      <c r="D209" s="120"/>
      <c r="E209" s="65">
        <v>36.9</v>
      </c>
      <c r="F209" s="65">
        <v>37.9</v>
      </c>
      <c r="G209" s="65">
        <v>38.9</v>
      </c>
      <c r="H209" s="65">
        <v>39.9</v>
      </c>
      <c r="I209" s="65">
        <v>40.9</v>
      </c>
      <c r="J209" s="65">
        <v>41.9</v>
      </c>
      <c r="K209" s="65">
        <v>42.9</v>
      </c>
      <c r="L209" s="65">
        <v>43.9</v>
      </c>
      <c r="M209" s="65">
        <v>44.9</v>
      </c>
      <c r="N209" s="65">
        <v>45.9</v>
      </c>
      <c r="O209" s="65">
        <v>46.9</v>
      </c>
      <c r="P209" s="65">
        <v>47.9</v>
      </c>
      <c r="Q209" s="65">
        <v>48.9</v>
      </c>
    </row>
    <row r="210" spans="1:17" ht="29.25" customHeight="1" x14ac:dyDescent="0.3">
      <c r="A210" s="93"/>
      <c r="B210" s="7" t="s">
        <v>26</v>
      </c>
      <c r="C210" s="94"/>
      <c r="D210" s="120"/>
      <c r="E210" s="65">
        <v>36.9</v>
      </c>
      <c r="F210" s="65">
        <v>39.9</v>
      </c>
      <c r="G210" s="65">
        <v>42.9</v>
      </c>
      <c r="H210" s="65">
        <v>45.9</v>
      </c>
      <c r="I210" s="65">
        <v>48.9</v>
      </c>
      <c r="J210" s="65">
        <v>51.9</v>
      </c>
      <c r="K210" s="65">
        <v>54.9</v>
      </c>
      <c r="L210" s="65">
        <v>57.9</v>
      </c>
      <c r="M210" s="65">
        <v>60.9</v>
      </c>
      <c r="N210" s="65">
        <v>63.9</v>
      </c>
      <c r="O210" s="65">
        <v>66.900000000000006</v>
      </c>
      <c r="P210" s="65">
        <v>69.900000000000006</v>
      </c>
      <c r="Q210" s="65">
        <v>72.900000000000006</v>
      </c>
    </row>
    <row r="211" spans="1:17" x14ac:dyDescent="0.3">
      <c r="A211" s="17" t="s">
        <v>146</v>
      </c>
      <c r="B211" s="99" t="s">
        <v>266</v>
      </c>
      <c r="C211" s="99"/>
      <c r="D211" s="99"/>
      <c r="E211" s="99"/>
      <c r="F211" s="99"/>
      <c r="G211" s="99"/>
      <c r="H211" s="99"/>
      <c r="I211" s="99"/>
      <c r="J211" s="99"/>
      <c r="K211" s="99"/>
      <c r="L211" s="99"/>
      <c r="M211" s="99"/>
      <c r="N211" s="99"/>
      <c r="O211" s="99"/>
      <c r="P211" s="99"/>
      <c r="Q211" s="99"/>
    </row>
    <row r="212" spans="1:17" ht="96.75" customHeight="1" x14ac:dyDescent="0.3">
      <c r="A212" s="17"/>
      <c r="B212" s="106" t="s">
        <v>147</v>
      </c>
      <c r="C212" s="106"/>
      <c r="D212" s="106"/>
      <c r="E212" s="106"/>
      <c r="F212" s="106"/>
      <c r="G212" s="106"/>
      <c r="H212" s="106"/>
      <c r="I212" s="106"/>
      <c r="J212" s="106"/>
      <c r="K212" s="106"/>
      <c r="L212" s="106"/>
      <c r="M212" s="106"/>
      <c r="N212" s="106"/>
      <c r="O212" s="106"/>
      <c r="P212" s="106"/>
      <c r="Q212" s="106"/>
    </row>
    <row r="213" spans="1:17" ht="58.5" x14ac:dyDescent="0.3">
      <c r="A213" s="93" t="s">
        <v>148</v>
      </c>
      <c r="B213" s="6" t="s">
        <v>149</v>
      </c>
      <c r="C213" s="4"/>
      <c r="D213" s="21"/>
      <c r="E213" s="17"/>
      <c r="F213" s="17"/>
      <c r="G213" s="11"/>
      <c r="H213" s="11"/>
      <c r="I213" s="11"/>
      <c r="J213" s="11"/>
      <c r="K213" s="17"/>
      <c r="L213" s="17"/>
      <c r="M213" s="11"/>
      <c r="N213" s="11"/>
      <c r="O213" s="11"/>
      <c r="P213" s="17"/>
      <c r="Q213" s="10"/>
    </row>
    <row r="214" spans="1:17" x14ac:dyDescent="0.3">
      <c r="A214" s="93"/>
      <c r="B214" s="7" t="s">
        <v>23</v>
      </c>
      <c r="C214" s="94" t="s">
        <v>59</v>
      </c>
      <c r="D214" s="120">
        <v>54.3</v>
      </c>
      <c r="E214" s="63">
        <v>55.2</v>
      </c>
      <c r="F214" s="63">
        <v>55.300000000000004</v>
      </c>
      <c r="G214" s="63">
        <v>55.400000000000006</v>
      </c>
      <c r="H214" s="63">
        <v>55.500000000000007</v>
      </c>
      <c r="I214" s="63">
        <v>55.600000000000009</v>
      </c>
      <c r="J214" s="63">
        <v>55.70000000000001</v>
      </c>
      <c r="K214" s="63">
        <v>55.800000000000011</v>
      </c>
      <c r="L214" s="63">
        <v>55.900000000000013</v>
      </c>
      <c r="M214" s="63">
        <v>56.000000000000014</v>
      </c>
      <c r="N214" s="63">
        <v>56.100000000000016</v>
      </c>
      <c r="O214" s="63">
        <v>56.200000000000017</v>
      </c>
      <c r="P214" s="63">
        <v>56.300000000000018</v>
      </c>
      <c r="Q214" s="63">
        <v>56.40000000000002</v>
      </c>
    </row>
    <row r="215" spans="1:17" x14ac:dyDescent="0.3">
      <c r="A215" s="93"/>
      <c r="B215" s="7" t="s">
        <v>25</v>
      </c>
      <c r="C215" s="94"/>
      <c r="D215" s="120"/>
      <c r="E215" s="63">
        <v>55.2</v>
      </c>
      <c r="F215" s="63">
        <v>56.1</v>
      </c>
      <c r="G215" s="63">
        <v>57</v>
      </c>
      <c r="H215" s="63">
        <v>57.9</v>
      </c>
      <c r="I215" s="63">
        <v>58.8</v>
      </c>
      <c r="J215" s="63">
        <v>59.699999999999996</v>
      </c>
      <c r="K215" s="63">
        <v>60.599999999999994</v>
      </c>
      <c r="L215" s="63">
        <v>61.499999999999993</v>
      </c>
      <c r="M215" s="63">
        <v>62.399999999999991</v>
      </c>
      <c r="N215" s="63">
        <v>63.29999999999999</v>
      </c>
      <c r="O215" s="63">
        <v>64.199999999999989</v>
      </c>
      <c r="P215" s="63">
        <v>65.099999999999994</v>
      </c>
      <c r="Q215" s="63">
        <v>66</v>
      </c>
    </row>
    <row r="216" spans="1:17" x14ac:dyDescent="0.3">
      <c r="A216" s="93"/>
      <c r="B216" s="7" t="s">
        <v>26</v>
      </c>
      <c r="C216" s="94"/>
      <c r="D216" s="120"/>
      <c r="E216" s="63">
        <v>55.2</v>
      </c>
      <c r="F216" s="63">
        <v>57.6</v>
      </c>
      <c r="G216" s="63">
        <v>60</v>
      </c>
      <c r="H216" s="63">
        <v>62.4</v>
      </c>
      <c r="I216" s="63">
        <v>64.8</v>
      </c>
      <c r="J216" s="63">
        <v>67.2</v>
      </c>
      <c r="K216" s="63">
        <v>69.600000000000009</v>
      </c>
      <c r="L216" s="63">
        <v>72.000000000000014</v>
      </c>
      <c r="M216" s="63">
        <v>74.40000000000002</v>
      </c>
      <c r="N216" s="63">
        <v>76.800000000000026</v>
      </c>
      <c r="O216" s="63">
        <v>79.200000000000031</v>
      </c>
      <c r="P216" s="63">
        <v>81.600000000000037</v>
      </c>
      <c r="Q216" s="63">
        <v>84.000000000000043</v>
      </c>
    </row>
    <row r="217" spans="1:17" ht="58.5" x14ac:dyDescent="0.3">
      <c r="A217" s="93" t="s">
        <v>150</v>
      </c>
      <c r="B217" s="6" t="s">
        <v>151</v>
      </c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10"/>
    </row>
    <row r="218" spans="1:17" x14ac:dyDescent="0.3">
      <c r="A218" s="93"/>
      <c r="B218" s="7" t="s">
        <v>23</v>
      </c>
      <c r="C218" s="94" t="s">
        <v>59</v>
      </c>
      <c r="D218" s="120">
        <v>46.6</v>
      </c>
      <c r="E218" s="63">
        <v>46.9</v>
      </c>
      <c r="F218" s="63">
        <v>47</v>
      </c>
      <c r="G218" s="63">
        <v>47.1</v>
      </c>
      <c r="H218" s="63">
        <v>47.2</v>
      </c>
      <c r="I218" s="63">
        <v>47.300000000000004</v>
      </c>
      <c r="J218" s="63">
        <v>47.400000000000006</v>
      </c>
      <c r="K218" s="63">
        <v>47.500000000000007</v>
      </c>
      <c r="L218" s="63">
        <v>47.600000000000009</v>
      </c>
      <c r="M218" s="63">
        <v>47.70000000000001</v>
      </c>
      <c r="N218" s="63">
        <v>47.800000000000011</v>
      </c>
      <c r="O218" s="63">
        <v>47.900000000000013</v>
      </c>
      <c r="P218" s="63">
        <v>48.000000000000014</v>
      </c>
      <c r="Q218" s="63">
        <v>48.100000000000016</v>
      </c>
    </row>
    <row r="219" spans="1:17" x14ac:dyDescent="0.3">
      <c r="A219" s="93"/>
      <c r="B219" s="7" t="s">
        <v>25</v>
      </c>
      <c r="C219" s="94"/>
      <c r="D219" s="120"/>
      <c r="E219" s="63">
        <v>46.9</v>
      </c>
      <c r="F219" s="63">
        <v>47.8</v>
      </c>
      <c r="G219" s="63">
        <v>48.699999999999996</v>
      </c>
      <c r="H219" s="63">
        <v>49.599999999999994</v>
      </c>
      <c r="I219" s="63">
        <v>50.499999999999993</v>
      </c>
      <c r="J219" s="63">
        <v>51.399999999999991</v>
      </c>
      <c r="K219" s="63">
        <v>52.29999999999999</v>
      </c>
      <c r="L219" s="63">
        <v>53.199999999999989</v>
      </c>
      <c r="M219" s="63">
        <v>54.099999999999987</v>
      </c>
      <c r="N219" s="63">
        <v>54.999999999999986</v>
      </c>
      <c r="O219" s="63">
        <v>55.899999999999984</v>
      </c>
      <c r="P219" s="63">
        <v>56.799999999999983</v>
      </c>
      <c r="Q219" s="63">
        <v>57.699999999999982</v>
      </c>
    </row>
    <row r="220" spans="1:17" x14ac:dyDescent="0.3">
      <c r="A220" s="93"/>
      <c r="B220" s="7" t="s">
        <v>26</v>
      </c>
      <c r="C220" s="94"/>
      <c r="D220" s="120"/>
      <c r="E220" s="63">
        <v>46.9</v>
      </c>
      <c r="F220" s="63">
        <v>49.5</v>
      </c>
      <c r="G220" s="63">
        <v>52.1</v>
      </c>
      <c r="H220" s="63">
        <v>54.7</v>
      </c>
      <c r="I220" s="63">
        <v>57.300000000000004</v>
      </c>
      <c r="J220" s="63">
        <v>59.900000000000006</v>
      </c>
      <c r="K220" s="63">
        <v>62.500000000000007</v>
      </c>
      <c r="L220" s="63">
        <v>65.100000000000009</v>
      </c>
      <c r="M220" s="63">
        <v>67.7</v>
      </c>
      <c r="N220" s="63">
        <v>70.3</v>
      </c>
      <c r="O220" s="63">
        <v>72.899999999999991</v>
      </c>
      <c r="P220" s="63">
        <v>75.499999999999986</v>
      </c>
      <c r="Q220" s="63">
        <v>78.09999999999998</v>
      </c>
    </row>
    <row r="221" spans="1:17" x14ac:dyDescent="0.3">
      <c r="A221" s="17" t="s">
        <v>152</v>
      </c>
      <c r="B221" s="99" t="s">
        <v>267</v>
      </c>
      <c r="C221" s="99"/>
      <c r="D221" s="99"/>
      <c r="E221" s="99"/>
      <c r="F221" s="99"/>
      <c r="G221" s="99"/>
      <c r="H221" s="99"/>
      <c r="I221" s="99"/>
      <c r="J221" s="99"/>
      <c r="K221" s="99"/>
      <c r="L221" s="99"/>
      <c r="M221" s="99"/>
      <c r="N221" s="99"/>
      <c r="O221" s="99"/>
      <c r="P221" s="99"/>
      <c r="Q221" s="99"/>
    </row>
    <row r="222" spans="1:17" ht="112.5" customHeight="1" x14ac:dyDescent="0.3">
      <c r="A222" s="17"/>
      <c r="B222" s="106" t="s">
        <v>153</v>
      </c>
      <c r="C222" s="106"/>
      <c r="D222" s="106"/>
      <c r="E222" s="106"/>
      <c r="F222" s="106"/>
      <c r="G222" s="106"/>
      <c r="H222" s="106"/>
      <c r="I222" s="106"/>
      <c r="J222" s="106"/>
      <c r="K222" s="106"/>
      <c r="L222" s="106"/>
      <c r="M222" s="106"/>
      <c r="N222" s="106"/>
      <c r="O222" s="106"/>
      <c r="P222" s="106"/>
      <c r="Q222" s="106"/>
    </row>
    <row r="223" spans="1:17" ht="78" x14ac:dyDescent="0.3">
      <c r="A223" s="93" t="s">
        <v>154</v>
      </c>
      <c r="B223" s="6" t="s">
        <v>155</v>
      </c>
      <c r="C223" s="4"/>
      <c r="D223" s="21"/>
      <c r="E223" s="16"/>
      <c r="F223" s="16"/>
      <c r="G223" s="16"/>
      <c r="H223" s="16"/>
      <c r="I223" s="16"/>
      <c r="J223" s="16"/>
      <c r="K223" s="16"/>
      <c r="L223" s="16"/>
      <c r="M223" s="16"/>
      <c r="N223" s="16"/>
      <c r="O223" s="16"/>
      <c r="P223" s="16"/>
      <c r="Q223" s="16"/>
    </row>
    <row r="224" spans="1:17" x14ac:dyDescent="0.3">
      <c r="A224" s="93"/>
      <c r="B224" s="7" t="s">
        <v>23</v>
      </c>
      <c r="C224" s="94" t="s">
        <v>139</v>
      </c>
      <c r="D224" s="130">
        <v>390</v>
      </c>
      <c r="E224" s="66">
        <v>398</v>
      </c>
      <c r="F224" s="66">
        <v>403</v>
      </c>
      <c r="G224" s="66">
        <v>408</v>
      </c>
      <c r="H224" s="66">
        <v>413</v>
      </c>
      <c r="I224" s="66">
        <v>418</v>
      </c>
      <c r="J224" s="66">
        <v>423</v>
      </c>
      <c r="K224" s="66">
        <v>428</v>
      </c>
      <c r="L224" s="66">
        <v>433</v>
      </c>
      <c r="M224" s="66">
        <v>438</v>
      </c>
      <c r="N224" s="66">
        <v>443</v>
      </c>
      <c r="O224" s="66">
        <v>448</v>
      </c>
      <c r="P224" s="66">
        <v>453</v>
      </c>
      <c r="Q224" s="66">
        <v>458</v>
      </c>
    </row>
    <row r="225" spans="1:17" x14ac:dyDescent="0.3">
      <c r="A225" s="93"/>
      <c r="B225" s="7" t="s">
        <v>25</v>
      </c>
      <c r="C225" s="94"/>
      <c r="D225" s="130"/>
      <c r="E225" s="66">
        <v>398</v>
      </c>
      <c r="F225" s="66">
        <v>403</v>
      </c>
      <c r="G225" s="66">
        <v>418</v>
      </c>
      <c r="H225" s="66">
        <v>435</v>
      </c>
      <c r="I225" s="66">
        <v>452</v>
      </c>
      <c r="J225" s="66">
        <v>469</v>
      </c>
      <c r="K225" s="66">
        <v>486</v>
      </c>
      <c r="L225" s="66">
        <v>503</v>
      </c>
      <c r="M225" s="66">
        <v>520</v>
      </c>
      <c r="N225" s="66">
        <v>537</v>
      </c>
      <c r="O225" s="66">
        <v>554</v>
      </c>
      <c r="P225" s="66">
        <v>570</v>
      </c>
      <c r="Q225" s="66">
        <v>586</v>
      </c>
    </row>
    <row r="226" spans="1:17" x14ac:dyDescent="0.3">
      <c r="A226" s="93"/>
      <c r="B226" s="7" t="s">
        <v>26</v>
      </c>
      <c r="C226" s="94"/>
      <c r="D226" s="130"/>
      <c r="E226" s="66">
        <v>398</v>
      </c>
      <c r="F226" s="66">
        <v>429</v>
      </c>
      <c r="G226" s="66">
        <v>460</v>
      </c>
      <c r="H226" s="66">
        <v>491</v>
      </c>
      <c r="I226" s="66">
        <v>522</v>
      </c>
      <c r="J226" s="66">
        <v>554</v>
      </c>
      <c r="K226" s="66">
        <v>586</v>
      </c>
      <c r="L226" s="66">
        <v>586</v>
      </c>
      <c r="M226" s="66">
        <v>586</v>
      </c>
      <c r="N226" s="66">
        <v>586</v>
      </c>
      <c r="O226" s="66">
        <v>586</v>
      </c>
      <c r="P226" s="66">
        <v>586</v>
      </c>
      <c r="Q226" s="66">
        <v>586</v>
      </c>
    </row>
    <row r="227" spans="1:17" ht="39" x14ac:dyDescent="0.3">
      <c r="A227" s="93" t="s">
        <v>156</v>
      </c>
      <c r="B227" s="6" t="s">
        <v>157</v>
      </c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10"/>
    </row>
    <row r="228" spans="1:17" x14ac:dyDescent="0.3">
      <c r="A228" s="93"/>
      <c r="B228" s="7" t="s">
        <v>23</v>
      </c>
      <c r="C228" s="94" t="s">
        <v>59</v>
      </c>
      <c r="D228" s="120">
        <v>52.5</v>
      </c>
      <c r="E228" s="67">
        <v>53</v>
      </c>
      <c r="F228" s="67">
        <v>53.9</v>
      </c>
      <c r="G228" s="67">
        <v>54.5</v>
      </c>
      <c r="H228" s="67">
        <v>55.1</v>
      </c>
      <c r="I228" s="67">
        <v>55.7</v>
      </c>
      <c r="J228" s="67">
        <v>56.4</v>
      </c>
      <c r="K228" s="67">
        <v>57.1</v>
      </c>
      <c r="L228" s="67">
        <v>58.8</v>
      </c>
      <c r="M228" s="67">
        <v>59.5</v>
      </c>
      <c r="N228" s="67">
        <v>60</v>
      </c>
      <c r="O228" s="67">
        <v>60.5</v>
      </c>
      <c r="P228" s="67">
        <v>61</v>
      </c>
      <c r="Q228" s="67">
        <v>61.5</v>
      </c>
    </row>
    <row r="229" spans="1:17" x14ac:dyDescent="0.3">
      <c r="A229" s="93"/>
      <c r="B229" s="7" t="s">
        <v>25</v>
      </c>
      <c r="C229" s="94"/>
      <c r="D229" s="120"/>
      <c r="E229" s="67">
        <v>53.4</v>
      </c>
      <c r="F229" s="67">
        <v>54.5</v>
      </c>
      <c r="G229" s="67">
        <v>55.5</v>
      </c>
      <c r="H229" s="67">
        <v>56.6</v>
      </c>
      <c r="I229" s="67">
        <v>57.2</v>
      </c>
      <c r="J229" s="67">
        <v>58.1</v>
      </c>
      <c r="K229" s="67">
        <v>59</v>
      </c>
      <c r="L229" s="67">
        <v>59.9</v>
      </c>
      <c r="M229" s="67">
        <v>60.8</v>
      </c>
      <c r="N229" s="67">
        <v>61.7</v>
      </c>
      <c r="O229" s="67">
        <v>62.6</v>
      </c>
      <c r="P229" s="67">
        <v>63.5</v>
      </c>
      <c r="Q229" s="67">
        <v>64.400000000000006</v>
      </c>
    </row>
    <row r="230" spans="1:17" x14ac:dyDescent="0.3">
      <c r="A230" s="93"/>
      <c r="B230" s="7" t="s">
        <v>26</v>
      </c>
      <c r="C230" s="94"/>
      <c r="D230" s="120"/>
      <c r="E230" s="67">
        <v>54</v>
      </c>
      <c r="F230" s="67">
        <v>55.4</v>
      </c>
      <c r="G230" s="67">
        <v>56.6</v>
      </c>
      <c r="H230" s="67">
        <v>57.8</v>
      </c>
      <c r="I230" s="67">
        <v>60</v>
      </c>
      <c r="J230" s="67">
        <v>61.9</v>
      </c>
      <c r="K230" s="67">
        <v>63.1</v>
      </c>
      <c r="L230" s="67">
        <v>64.3</v>
      </c>
      <c r="M230" s="67">
        <v>65.5</v>
      </c>
      <c r="N230" s="67">
        <v>66.8</v>
      </c>
      <c r="O230" s="67">
        <v>68.599999999999994</v>
      </c>
      <c r="P230" s="67">
        <v>69.3</v>
      </c>
      <c r="Q230" s="67">
        <v>71.5</v>
      </c>
    </row>
    <row r="231" spans="1:17" ht="40.5" customHeight="1" x14ac:dyDescent="0.3">
      <c r="A231" s="93" t="s">
        <v>158</v>
      </c>
      <c r="B231" s="6" t="s">
        <v>159</v>
      </c>
      <c r="C231" s="4"/>
      <c r="D231" s="10"/>
      <c r="E231" s="10"/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10"/>
    </row>
    <row r="232" spans="1:17" x14ac:dyDescent="0.3">
      <c r="A232" s="93"/>
      <c r="B232" s="7" t="s">
        <v>23</v>
      </c>
      <c r="C232" s="94" t="s">
        <v>28</v>
      </c>
      <c r="D232" s="120">
        <v>69.8</v>
      </c>
      <c r="E232" s="68">
        <v>70</v>
      </c>
      <c r="F232" s="69">
        <v>71</v>
      </c>
      <c r="G232" s="69">
        <v>71.5</v>
      </c>
      <c r="H232" s="69">
        <v>72</v>
      </c>
      <c r="I232" s="69">
        <v>72.5</v>
      </c>
      <c r="J232" s="69">
        <v>73</v>
      </c>
      <c r="K232" s="69">
        <v>73.5</v>
      </c>
      <c r="L232" s="69">
        <v>74</v>
      </c>
      <c r="M232" s="69">
        <v>74.5</v>
      </c>
      <c r="N232" s="69">
        <v>75</v>
      </c>
      <c r="O232" s="69">
        <v>75.5</v>
      </c>
      <c r="P232" s="69">
        <v>76</v>
      </c>
      <c r="Q232" s="69">
        <v>76.5</v>
      </c>
    </row>
    <row r="233" spans="1:17" x14ac:dyDescent="0.3">
      <c r="A233" s="93"/>
      <c r="B233" s="7" t="s">
        <v>25</v>
      </c>
      <c r="C233" s="94"/>
      <c r="D233" s="120"/>
      <c r="E233" s="70">
        <v>70.400000000000006</v>
      </c>
      <c r="F233" s="69">
        <v>72.5</v>
      </c>
      <c r="G233" s="69">
        <v>73.2</v>
      </c>
      <c r="H233" s="69">
        <v>74</v>
      </c>
      <c r="I233" s="69">
        <v>75.2</v>
      </c>
      <c r="J233" s="69">
        <v>76</v>
      </c>
      <c r="K233" s="69">
        <v>77.599999999999994</v>
      </c>
      <c r="L233" s="69">
        <v>78</v>
      </c>
      <c r="M233" s="69">
        <v>78.400000000000006</v>
      </c>
      <c r="N233" s="69">
        <v>78.8</v>
      </c>
      <c r="O233" s="69">
        <v>79.2</v>
      </c>
      <c r="P233" s="69">
        <v>79.599999999999994</v>
      </c>
      <c r="Q233" s="69">
        <v>80</v>
      </c>
    </row>
    <row r="234" spans="1:17" ht="33.75" customHeight="1" x14ac:dyDescent="0.3">
      <c r="A234" s="93"/>
      <c r="B234" s="7" t="s">
        <v>26</v>
      </c>
      <c r="C234" s="94"/>
      <c r="D234" s="120"/>
      <c r="E234" s="71">
        <v>70.5</v>
      </c>
      <c r="F234" s="72">
        <v>72.7</v>
      </c>
      <c r="G234" s="72">
        <v>74</v>
      </c>
      <c r="H234" s="72">
        <v>74.599999999999994</v>
      </c>
      <c r="I234" s="72">
        <v>75.8</v>
      </c>
      <c r="J234" s="72">
        <v>76.900000000000006</v>
      </c>
      <c r="K234" s="72">
        <v>78.2</v>
      </c>
      <c r="L234" s="72">
        <v>79</v>
      </c>
      <c r="M234" s="72">
        <v>79.599999999999994</v>
      </c>
      <c r="N234" s="72">
        <v>80.2</v>
      </c>
      <c r="O234" s="72">
        <v>80.8</v>
      </c>
      <c r="P234" s="72">
        <v>81.400000000000006</v>
      </c>
      <c r="Q234" s="72">
        <v>82.2</v>
      </c>
    </row>
    <row r="235" spans="1:17" x14ac:dyDescent="0.3">
      <c r="A235" s="17" t="s">
        <v>160</v>
      </c>
      <c r="B235" s="99" t="s">
        <v>268</v>
      </c>
      <c r="C235" s="99"/>
      <c r="D235" s="99"/>
      <c r="E235" s="99"/>
      <c r="F235" s="99"/>
      <c r="G235" s="99"/>
      <c r="H235" s="99"/>
      <c r="I235" s="99"/>
      <c r="J235" s="99"/>
      <c r="K235" s="99"/>
      <c r="L235" s="99"/>
      <c r="M235" s="99"/>
      <c r="N235" s="99"/>
      <c r="O235" s="99"/>
      <c r="P235" s="99"/>
      <c r="Q235" s="99"/>
    </row>
    <row r="236" spans="1:17" ht="156" customHeight="1" x14ac:dyDescent="0.3">
      <c r="A236" s="17"/>
      <c r="B236" s="106" t="s">
        <v>161</v>
      </c>
      <c r="C236" s="106"/>
      <c r="D236" s="106"/>
      <c r="E236" s="106"/>
      <c r="F236" s="106"/>
      <c r="G236" s="106"/>
      <c r="H236" s="106"/>
      <c r="I236" s="106"/>
      <c r="J236" s="106"/>
      <c r="K236" s="106"/>
      <c r="L236" s="106"/>
      <c r="M236" s="106"/>
      <c r="N236" s="106"/>
      <c r="O236" s="106"/>
      <c r="P236" s="106"/>
      <c r="Q236" s="106"/>
    </row>
    <row r="237" spans="1:17" ht="58.5" x14ac:dyDescent="0.3">
      <c r="A237" s="93" t="s">
        <v>162</v>
      </c>
      <c r="B237" s="6" t="s">
        <v>163</v>
      </c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10"/>
    </row>
    <row r="238" spans="1:17" x14ac:dyDescent="0.3">
      <c r="A238" s="93"/>
      <c r="B238" s="7" t="s">
        <v>23</v>
      </c>
      <c r="C238" s="146" t="s">
        <v>50</v>
      </c>
      <c r="D238" s="147">
        <v>128</v>
      </c>
      <c r="E238" s="22">
        <v>128</v>
      </c>
      <c r="F238" s="22">
        <v>127</v>
      </c>
      <c r="G238" s="22">
        <v>126</v>
      </c>
      <c r="H238" s="22">
        <v>125</v>
      </c>
      <c r="I238" s="22">
        <v>124</v>
      </c>
      <c r="J238" s="22">
        <v>123</v>
      </c>
      <c r="K238" s="22">
        <v>122</v>
      </c>
      <c r="L238" s="22">
        <v>121</v>
      </c>
      <c r="M238" s="22">
        <v>120</v>
      </c>
      <c r="N238" s="22">
        <v>119</v>
      </c>
      <c r="O238" s="22">
        <v>118</v>
      </c>
      <c r="P238" s="22">
        <v>117</v>
      </c>
      <c r="Q238" s="22">
        <v>116</v>
      </c>
    </row>
    <row r="239" spans="1:17" x14ac:dyDescent="0.3">
      <c r="A239" s="93"/>
      <c r="B239" s="7" t="s">
        <v>25</v>
      </c>
      <c r="C239" s="146"/>
      <c r="D239" s="147"/>
      <c r="E239" s="22">
        <v>124</v>
      </c>
      <c r="F239" s="22">
        <v>120</v>
      </c>
      <c r="G239" s="22">
        <v>116</v>
      </c>
      <c r="H239" s="22">
        <v>112</v>
      </c>
      <c r="I239" s="22">
        <v>109</v>
      </c>
      <c r="J239" s="22">
        <v>106</v>
      </c>
      <c r="K239" s="22">
        <v>104</v>
      </c>
      <c r="L239" s="22">
        <v>102</v>
      </c>
      <c r="M239" s="22">
        <v>100</v>
      </c>
      <c r="N239" s="22">
        <v>99</v>
      </c>
      <c r="O239" s="22">
        <v>98</v>
      </c>
      <c r="P239" s="22">
        <v>97</v>
      </c>
      <c r="Q239" s="22">
        <v>96</v>
      </c>
    </row>
    <row r="240" spans="1:17" x14ac:dyDescent="0.3">
      <c r="A240" s="93"/>
      <c r="B240" s="7" t="s">
        <v>26</v>
      </c>
      <c r="C240" s="146"/>
      <c r="D240" s="147"/>
      <c r="E240" s="22">
        <v>124</v>
      </c>
      <c r="F240" s="22">
        <v>119</v>
      </c>
      <c r="G240" s="22">
        <v>115</v>
      </c>
      <c r="H240" s="22">
        <v>111</v>
      </c>
      <c r="I240" s="22">
        <v>108</v>
      </c>
      <c r="J240" s="22">
        <v>105</v>
      </c>
      <c r="K240" s="22">
        <v>102</v>
      </c>
      <c r="L240" s="22">
        <v>100</v>
      </c>
      <c r="M240" s="22">
        <v>98</v>
      </c>
      <c r="N240" s="22">
        <v>96</v>
      </c>
      <c r="O240" s="22">
        <v>94</v>
      </c>
      <c r="P240" s="22">
        <v>92</v>
      </c>
      <c r="Q240" s="22">
        <v>90</v>
      </c>
    </row>
    <row r="241" spans="1:17" ht="58.5" x14ac:dyDescent="0.3">
      <c r="A241" s="93" t="s">
        <v>164</v>
      </c>
      <c r="B241" s="6" t="s">
        <v>165</v>
      </c>
      <c r="C241" s="4"/>
      <c r="D241" s="21"/>
      <c r="E241" s="17"/>
      <c r="F241" s="17"/>
      <c r="G241" s="11"/>
      <c r="H241" s="11"/>
      <c r="I241" s="11"/>
      <c r="J241" s="11"/>
      <c r="K241" s="17"/>
      <c r="L241" s="17"/>
      <c r="M241" s="11"/>
      <c r="N241" s="11"/>
      <c r="O241" s="11"/>
      <c r="P241" s="17"/>
      <c r="Q241" s="10"/>
    </row>
    <row r="242" spans="1:17" x14ac:dyDescent="0.3">
      <c r="A242" s="93"/>
      <c r="B242" s="7" t="s">
        <v>23</v>
      </c>
      <c r="C242" s="146" t="s">
        <v>50</v>
      </c>
      <c r="D242" s="147">
        <v>54</v>
      </c>
      <c r="E242" s="65">
        <v>54</v>
      </c>
      <c r="F242" s="65">
        <v>54</v>
      </c>
      <c r="G242" s="65">
        <v>53</v>
      </c>
      <c r="H242" s="65">
        <v>53</v>
      </c>
      <c r="I242" s="65">
        <v>52</v>
      </c>
      <c r="J242" s="65">
        <v>52</v>
      </c>
      <c r="K242" s="65">
        <v>51</v>
      </c>
      <c r="L242" s="65">
        <v>51</v>
      </c>
      <c r="M242" s="65">
        <v>50</v>
      </c>
      <c r="N242" s="65">
        <v>50</v>
      </c>
      <c r="O242" s="65">
        <v>49</v>
      </c>
      <c r="P242" s="65">
        <v>49</v>
      </c>
      <c r="Q242" s="65">
        <v>48</v>
      </c>
    </row>
    <row r="243" spans="1:17" x14ac:dyDescent="0.3">
      <c r="A243" s="93"/>
      <c r="B243" s="7" t="s">
        <v>25</v>
      </c>
      <c r="C243" s="146"/>
      <c r="D243" s="147"/>
      <c r="E243" s="65">
        <v>52</v>
      </c>
      <c r="F243" s="65">
        <v>52</v>
      </c>
      <c r="G243" s="65">
        <v>51</v>
      </c>
      <c r="H243" s="65">
        <v>51</v>
      </c>
      <c r="I243" s="65">
        <v>50</v>
      </c>
      <c r="J243" s="65">
        <v>50</v>
      </c>
      <c r="K243" s="65">
        <v>49</v>
      </c>
      <c r="L243" s="65">
        <v>49</v>
      </c>
      <c r="M243" s="65">
        <v>48</v>
      </c>
      <c r="N243" s="65">
        <v>48</v>
      </c>
      <c r="O243" s="65">
        <v>47</v>
      </c>
      <c r="P243" s="65">
        <v>47</v>
      </c>
      <c r="Q243" s="65">
        <v>46</v>
      </c>
    </row>
    <row r="244" spans="1:17" x14ac:dyDescent="0.3">
      <c r="A244" s="93"/>
      <c r="B244" s="7" t="s">
        <v>26</v>
      </c>
      <c r="C244" s="146"/>
      <c r="D244" s="147"/>
      <c r="E244" s="65">
        <v>50</v>
      </c>
      <c r="F244" s="65">
        <v>49</v>
      </c>
      <c r="G244" s="65">
        <v>48</v>
      </c>
      <c r="H244" s="65">
        <v>47</v>
      </c>
      <c r="I244" s="65">
        <v>46</v>
      </c>
      <c r="J244" s="65">
        <v>45</v>
      </c>
      <c r="K244" s="65">
        <v>44</v>
      </c>
      <c r="L244" s="65">
        <v>43</v>
      </c>
      <c r="M244" s="65">
        <v>42</v>
      </c>
      <c r="N244" s="65">
        <v>41</v>
      </c>
      <c r="O244" s="65">
        <v>40</v>
      </c>
      <c r="P244" s="65">
        <v>39</v>
      </c>
      <c r="Q244" s="65">
        <v>38</v>
      </c>
    </row>
    <row r="245" spans="1:17" ht="58.5" x14ac:dyDescent="0.3">
      <c r="A245" s="93" t="s">
        <v>166</v>
      </c>
      <c r="B245" s="6" t="s">
        <v>167</v>
      </c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10"/>
    </row>
    <row r="246" spans="1:17" x14ac:dyDescent="0.3">
      <c r="A246" s="93"/>
      <c r="B246" s="7" t="s">
        <v>23</v>
      </c>
      <c r="C246" s="146" t="s">
        <v>50</v>
      </c>
      <c r="D246" s="147">
        <v>148</v>
      </c>
      <c r="E246" s="22">
        <v>148</v>
      </c>
      <c r="F246" s="22">
        <v>148</v>
      </c>
      <c r="G246" s="22">
        <v>148</v>
      </c>
      <c r="H246" s="22">
        <v>148</v>
      </c>
      <c r="I246" s="22">
        <v>148</v>
      </c>
      <c r="J246" s="22">
        <v>148</v>
      </c>
      <c r="K246" s="22">
        <v>148</v>
      </c>
      <c r="L246" s="22">
        <v>148</v>
      </c>
      <c r="M246" s="22">
        <v>148</v>
      </c>
      <c r="N246" s="22">
        <v>148</v>
      </c>
      <c r="O246" s="22">
        <v>148</v>
      </c>
      <c r="P246" s="22">
        <v>148</v>
      </c>
      <c r="Q246" s="22">
        <v>148</v>
      </c>
    </row>
    <row r="247" spans="1:17" x14ac:dyDescent="0.3">
      <c r="A247" s="93"/>
      <c r="B247" s="7" t="s">
        <v>25</v>
      </c>
      <c r="C247" s="146"/>
      <c r="D247" s="147"/>
      <c r="E247" s="22">
        <v>146</v>
      </c>
      <c r="F247" s="22">
        <v>144</v>
      </c>
      <c r="G247" s="22">
        <v>142</v>
      </c>
      <c r="H247" s="22">
        <v>139</v>
      </c>
      <c r="I247" s="22">
        <v>135</v>
      </c>
      <c r="J247" s="22">
        <v>130</v>
      </c>
      <c r="K247" s="22">
        <v>124</v>
      </c>
      <c r="L247" s="22">
        <v>74</v>
      </c>
      <c r="M247" s="22">
        <v>74</v>
      </c>
      <c r="N247" s="22">
        <v>74</v>
      </c>
      <c r="O247" s="22">
        <v>74</v>
      </c>
      <c r="P247" s="22">
        <v>74</v>
      </c>
      <c r="Q247" s="22">
        <v>111</v>
      </c>
    </row>
    <row r="248" spans="1:17" x14ac:dyDescent="0.3">
      <c r="A248" s="93"/>
      <c r="B248" s="7" t="s">
        <v>26</v>
      </c>
      <c r="C248" s="146"/>
      <c r="D248" s="147"/>
      <c r="E248" s="22">
        <v>144</v>
      </c>
      <c r="F248" s="22">
        <v>140</v>
      </c>
      <c r="G248" s="22">
        <v>135</v>
      </c>
      <c r="H248" s="22">
        <v>129</v>
      </c>
      <c r="I248" s="22">
        <v>121</v>
      </c>
      <c r="J248" s="22">
        <v>111</v>
      </c>
      <c r="K248" s="22">
        <v>99</v>
      </c>
      <c r="L248" s="22">
        <v>95</v>
      </c>
      <c r="M248" s="22">
        <v>91</v>
      </c>
      <c r="N248" s="22">
        <v>87</v>
      </c>
      <c r="O248" s="22">
        <v>83</v>
      </c>
      <c r="P248" s="22">
        <v>79</v>
      </c>
      <c r="Q248" s="22">
        <v>74</v>
      </c>
    </row>
    <row r="249" spans="1:17" ht="80.25" customHeight="1" x14ac:dyDescent="0.3">
      <c r="A249" s="148" t="s">
        <v>168</v>
      </c>
      <c r="B249" s="26" t="s">
        <v>169</v>
      </c>
      <c r="C249" s="32"/>
      <c r="D249" s="32"/>
      <c r="E249" s="32"/>
      <c r="F249" s="32"/>
      <c r="G249" s="32"/>
      <c r="H249" s="32"/>
      <c r="I249" s="32"/>
      <c r="J249" s="32"/>
      <c r="K249" s="32"/>
      <c r="L249" s="32"/>
      <c r="M249" s="32"/>
      <c r="N249" s="32"/>
      <c r="O249" s="32"/>
      <c r="P249" s="32"/>
      <c r="Q249" s="44"/>
    </row>
    <row r="250" spans="1:17" x14ac:dyDescent="0.3">
      <c r="A250" s="148"/>
      <c r="B250" s="35" t="s">
        <v>23</v>
      </c>
      <c r="C250" s="149" t="s">
        <v>59</v>
      </c>
      <c r="D250" s="150">
        <v>45.8</v>
      </c>
      <c r="E250" s="45">
        <v>59.1</v>
      </c>
      <c r="F250" s="45">
        <v>69.3</v>
      </c>
      <c r="G250" s="45">
        <v>79.5</v>
      </c>
      <c r="H250" s="45">
        <v>89.7</v>
      </c>
      <c r="I250" s="45">
        <v>100</v>
      </c>
      <c r="J250" s="45">
        <v>100</v>
      </c>
      <c r="K250" s="45">
        <v>100</v>
      </c>
      <c r="L250" s="45">
        <v>100</v>
      </c>
      <c r="M250" s="45">
        <v>100</v>
      </c>
      <c r="N250" s="45">
        <v>100</v>
      </c>
      <c r="O250" s="45">
        <v>100</v>
      </c>
      <c r="P250" s="45">
        <v>100</v>
      </c>
      <c r="Q250" s="45">
        <v>100</v>
      </c>
    </row>
    <row r="251" spans="1:17" x14ac:dyDescent="0.3">
      <c r="A251" s="148"/>
      <c r="B251" s="35" t="s">
        <v>25</v>
      </c>
      <c r="C251" s="149"/>
      <c r="D251" s="151"/>
      <c r="E251" s="45">
        <v>59.1</v>
      </c>
      <c r="F251" s="45">
        <v>72.7</v>
      </c>
      <c r="G251" s="45">
        <v>86.3</v>
      </c>
      <c r="H251" s="45">
        <v>100</v>
      </c>
      <c r="I251" s="45">
        <v>100</v>
      </c>
      <c r="J251" s="45">
        <v>100</v>
      </c>
      <c r="K251" s="45">
        <v>100</v>
      </c>
      <c r="L251" s="45">
        <v>100</v>
      </c>
      <c r="M251" s="45">
        <v>100</v>
      </c>
      <c r="N251" s="45">
        <v>100</v>
      </c>
      <c r="O251" s="45">
        <v>100</v>
      </c>
      <c r="P251" s="45">
        <v>100</v>
      </c>
      <c r="Q251" s="45">
        <v>100</v>
      </c>
    </row>
    <row r="252" spans="1:17" x14ac:dyDescent="0.3">
      <c r="A252" s="148"/>
      <c r="B252" s="35" t="s">
        <v>26</v>
      </c>
      <c r="C252" s="149"/>
      <c r="D252" s="152"/>
      <c r="E252" s="45">
        <v>59.1</v>
      </c>
      <c r="F252" s="45">
        <v>75.2</v>
      </c>
      <c r="G252" s="45">
        <v>89.7</v>
      </c>
      <c r="H252" s="45">
        <v>100</v>
      </c>
      <c r="I252" s="45">
        <v>100</v>
      </c>
      <c r="J252" s="45">
        <v>100</v>
      </c>
      <c r="K252" s="45">
        <v>100</v>
      </c>
      <c r="L252" s="45">
        <v>100</v>
      </c>
      <c r="M252" s="45">
        <v>100</v>
      </c>
      <c r="N252" s="45">
        <v>100</v>
      </c>
      <c r="O252" s="45">
        <v>100</v>
      </c>
      <c r="P252" s="45">
        <v>100</v>
      </c>
      <c r="Q252" s="45">
        <v>100</v>
      </c>
    </row>
    <row r="253" spans="1:17" ht="39" x14ac:dyDescent="0.3">
      <c r="A253" s="93" t="s">
        <v>170</v>
      </c>
      <c r="B253" s="6" t="s">
        <v>96</v>
      </c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10"/>
    </row>
    <row r="254" spans="1:17" x14ac:dyDescent="0.3">
      <c r="A254" s="93"/>
      <c r="B254" s="7" t="s">
        <v>23</v>
      </c>
      <c r="C254" s="94" t="s">
        <v>59</v>
      </c>
      <c r="D254" s="143">
        <v>39</v>
      </c>
      <c r="E254" s="39">
        <v>43</v>
      </c>
      <c r="F254" s="39">
        <v>45</v>
      </c>
      <c r="G254" s="39">
        <v>48</v>
      </c>
      <c r="H254" s="39">
        <v>51</v>
      </c>
      <c r="I254" s="39">
        <v>54</v>
      </c>
      <c r="J254" s="39">
        <v>57</v>
      </c>
      <c r="K254" s="39">
        <v>60</v>
      </c>
      <c r="L254" s="39">
        <v>63</v>
      </c>
      <c r="M254" s="39">
        <v>66</v>
      </c>
      <c r="N254" s="39">
        <v>69</v>
      </c>
      <c r="O254" s="39">
        <v>72</v>
      </c>
      <c r="P254" s="39">
        <v>76</v>
      </c>
      <c r="Q254" s="39">
        <v>80</v>
      </c>
    </row>
    <row r="255" spans="1:17" x14ac:dyDescent="0.3">
      <c r="A255" s="93"/>
      <c r="B255" s="7" t="s">
        <v>25</v>
      </c>
      <c r="C255" s="94"/>
      <c r="D255" s="144"/>
      <c r="E255" s="39">
        <v>45</v>
      </c>
      <c r="F255" s="39">
        <v>48</v>
      </c>
      <c r="G255" s="39">
        <v>51</v>
      </c>
      <c r="H255" s="39">
        <v>54</v>
      </c>
      <c r="I255" s="39">
        <v>57</v>
      </c>
      <c r="J255" s="39">
        <v>61</v>
      </c>
      <c r="K255" s="39">
        <v>65</v>
      </c>
      <c r="L255" s="39">
        <v>69</v>
      </c>
      <c r="M255" s="39">
        <v>74</v>
      </c>
      <c r="N255" s="39">
        <v>78</v>
      </c>
      <c r="O255" s="39">
        <v>82</v>
      </c>
      <c r="P255" s="39">
        <v>86</v>
      </c>
      <c r="Q255" s="39">
        <v>90</v>
      </c>
    </row>
    <row r="256" spans="1:17" x14ac:dyDescent="0.3">
      <c r="A256" s="93"/>
      <c r="B256" s="7" t="s">
        <v>26</v>
      </c>
      <c r="C256" s="94"/>
      <c r="D256" s="145"/>
      <c r="E256" s="39">
        <v>47</v>
      </c>
      <c r="F256" s="39">
        <v>50</v>
      </c>
      <c r="G256" s="39">
        <v>53</v>
      </c>
      <c r="H256" s="39">
        <v>57</v>
      </c>
      <c r="I256" s="39">
        <v>61</v>
      </c>
      <c r="J256" s="39">
        <v>65</v>
      </c>
      <c r="K256" s="39">
        <v>70</v>
      </c>
      <c r="L256" s="39">
        <v>75</v>
      </c>
      <c r="M256" s="39">
        <v>80</v>
      </c>
      <c r="N256" s="39">
        <v>85</v>
      </c>
      <c r="O256" s="39">
        <v>90</v>
      </c>
      <c r="P256" s="39">
        <v>95</v>
      </c>
      <c r="Q256" s="39">
        <v>100</v>
      </c>
    </row>
    <row r="257" spans="1:17" ht="94.5" customHeight="1" x14ac:dyDescent="0.3">
      <c r="A257" s="93" t="s">
        <v>171</v>
      </c>
      <c r="B257" s="6" t="s">
        <v>172</v>
      </c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10"/>
    </row>
    <row r="258" spans="1:17" x14ac:dyDescent="0.3">
      <c r="A258" s="93"/>
      <c r="B258" s="7" t="s">
        <v>23</v>
      </c>
      <c r="C258" s="94" t="s">
        <v>28</v>
      </c>
      <c r="D258" s="120">
        <v>0</v>
      </c>
      <c r="E258" s="10">
        <v>7</v>
      </c>
      <c r="F258" s="10">
        <v>12</v>
      </c>
      <c r="G258" s="10">
        <v>17</v>
      </c>
      <c r="H258" s="10">
        <v>22</v>
      </c>
      <c r="I258" s="10">
        <v>27</v>
      </c>
      <c r="J258" s="10">
        <v>32</v>
      </c>
      <c r="K258" s="10">
        <v>37</v>
      </c>
      <c r="L258" s="10">
        <v>42</v>
      </c>
      <c r="M258" s="10">
        <v>47</v>
      </c>
      <c r="N258" s="10">
        <v>52</v>
      </c>
      <c r="O258" s="10">
        <v>57</v>
      </c>
      <c r="P258" s="10">
        <v>62</v>
      </c>
      <c r="Q258" s="10">
        <v>67</v>
      </c>
    </row>
    <row r="259" spans="1:17" x14ac:dyDescent="0.3">
      <c r="A259" s="93"/>
      <c r="B259" s="7" t="s">
        <v>25</v>
      </c>
      <c r="C259" s="94"/>
      <c r="D259" s="120"/>
      <c r="E259" s="10">
        <v>8</v>
      </c>
      <c r="F259" s="10">
        <v>13</v>
      </c>
      <c r="G259" s="10">
        <v>18</v>
      </c>
      <c r="H259" s="10">
        <v>23</v>
      </c>
      <c r="I259" s="10">
        <v>28</v>
      </c>
      <c r="J259" s="10">
        <v>33</v>
      </c>
      <c r="K259" s="10">
        <v>38</v>
      </c>
      <c r="L259" s="10">
        <v>43</v>
      </c>
      <c r="M259" s="10">
        <v>48</v>
      </c>
      <c r="N259" s="10">
        <v>53</v>
      </c>
      <c r="O259" s="10">
        <v>58</v>
      </c>
      <c r="P259" s="10">
        <v>63</v>
      </c>
      <c r="Q259" s="10">
        <v>68</v>
      </c>
    </row>
    <row r="260" spans="1:17" x14ac:dyDescent="0.3">
      <c r="A260" s="93"/>
      <c r="B260" s="7" t="s">
        <v>26</v>
      </c>
      <c r="C260" s="94"/>
      <c r="D260" s="120"/>
      <c r="E260" s="10">
        <v>10</v>
      </c>
      <c r="F260" s="10">
        <v>15</v>
      </c>
      <c r="G260" s="10">
        <v>20</v>
      </c>
      <c r="H260" s="10">
        <v>25</v>
      </c>
      <c r="I260" s="10">
        <v>30</v>
      </c>
      <c r="J260" s="10">
        <v>35</v>
      </c>
      <c r="K260" s="10">
        <v>40</v>
      </c>
      <c r="L260" s="10">
        <v>45</v>
      </c>
      <c r="M260" s="10">
        <v>50</v>
      </c>
      <c r="N260" s="10">
        <v>55</v>
      </c>
      <c r="O260" s="10">
        <v>60</v>
      </c>
      <c r="P260" s="10">
        <v>65</v>
      </c>
      <c r="Q260" s="10">
        <v>70</v>
      </c>
    </row>
    <row r="261" spans="1:17" ht="20.25" customHeight="1" x14ac:dyDescent="0.3">
      <c r="A261" s="19">
        <v>3</v>
      </c>
      <c r="B261" s="104" t="s">
        <v>173</v>
      </c>
      <c r="C261" s="104"/>
      <c r="D261" s="104"/>
      <c r="E261" s="104"/>
      <c r="F261" s="104"/>
      <c r="G261" s="104"/>
      <c r="H261" s="104"/>
      <c r="I261" s="104"/>
      <c r="J261" s="104"/>
      <c r="K261" s="104"/>
      <c r="L261" s="104"/>
      <c r="M261" s="104"/>
      <c r="N261" s="104"/>
      <c r="O261" s="104"/>
      <c r="P261" s="104"/>
      <c r="Q261" s="104"/>
    </row>
    <row r="262" spans="1:17" ht="38.25" customHeight="1" x14ac:dyDescent="0.3">
      <c r="A262" s="17" t="s">
        <v>174</v>
      </c>
      <c r="B262" s="99" t="s">
        <v>269</v>
      </c>
      <c r="C262" s="99"/>
      <c r="D262" s="99"/>
      <c r="E262" s="99"/>
      <c r="F262" s="99"/>
      <c r="G262" s="99"/>
      <c r="H262" s="99"/>
      <c r="I262" s="99"/>
      <c r="J262" s="99"/>
      <c r="K262" s="99"/>
      <c r="L262" s="99"/>
      <c r="M262" s="99"/>
      <c r="N262" s="99"/>
      <c r="O262" s="99"/>
      <c r="P262" s="99"/>
      <c r="Q262" s="99"/>
    </row>
    <row r="263" spans="1:17" ht="131.25" customHeight="1" x14ac:dyDescent="0.3">
      <c r="A263" s="17"/>
      <c r="B263" s="106" t="s">
        <v>175</v>
      </c>
      <c r="C263" s="106"/>
      <c r="D263" s="106"/>
      <c r="E263" s="106"/>
      <c r="F263" s="106"/>
      <c r="G263" s="106"/>
      <c r="H263" s="106"/>
      <c r="I263" s="106"/>
      <c r="J263" s="106"/>
      <c r="K263" s="106"/>
      <c r="L263" s="106"/>
      <c r="M263" s="106"/>
      <c r="N263" s="106"/>
      <c r="O263" s="106"/>
      <c r="P263" s="106"/>
      <c r="Q263" s="106"/>
    </row>
    <row r="264" spans="1:17" ht="91.5" customHeight="1" x14ac:dyDescent="0.3">
      <c r="A264" s="93" t="s">
        <v>176</v>
      </c>
      <c r="B264" s="6" t="s">
        <v>177</v>
      </c>
      <c r="C264" s="4"/>
      <c r="D264" s="21"/>
      <c r="E264" s="17"/>
      <c r="F264" s="17"/>
      <c r="G264" s="11"/>
      <c r="H264" s="11"/>
      <c r="I264" s="11"/>
      <c r="J264" s="11"/>
      <c r="K264" s="17"/>
      <c r="L264" s="17"/>
      <c r="M264" s="11"/>
      <c r="N264" s="11"/>
      <c r="O264" s="11"/>
      <c r="P264" s="17"/>
      <c r="Q264" s="10"/>
    </row>
    <row r="265" spans="1:17" ht="20.25" customHeight="1" x14ac:dyDescent="0.3">
      <c r="A265" s="93"/>
      <c r="B265" s="7" t="s">
        <v>23</v>
      </c>
      <c r="C265" s="94" t="s">
        <v>178</v>
      </c>
      <c r="D265" s="140">
        <v>410.3</v>
      </c>
      <c r="E265" s="73">
        <v>480.45</v>
      </c>
      <c r="F265" s="73">
        <v>529.59</v>
      </c>
      <c r="G265" s="73">
        <v>559.09</v>
      </c>
      <c r="H265" s="73">
        <v>590.99</v>
      </c>
      <c r="I265" s="73">
        <v>629</v>
      </c>
      <c r="J265" s="73">
        <v>668.97</v>
      </c>
      <c r="K265" s="73">
        <v>716.24</v>
      </c>
      <c r="L265" s="73">
        <v>769.45</v>
      </c>
      <c r="M265" s="73">
        <v>826.54</v>
      </c>
      <c r="N265" s="73">
        <v>888.1</v>
      </c>
      <c r="O265" s="73">
        <v>953.97</v>
      </c>
      <c r="P265" s="73">
        <v>1024.3499999999999</v>
      </c>
      <c r="Q265" s="73">
        <v>1100.8900000000001</v>
      </c>
    </row>
    <row r="266" spans="1:17" ht="20.25" customHeight="1" x14ac:dyDescent="0.3">
      <c r="A266" s="93"/>
      <c r="B266" s="7" t="s">
        <v>25</v>
      </c>
      <c r="C266" s="94"/>
      <c r="D266" s="141"/>
      <c r="E266" s="73">
        <v>491.98</v>
      </c>
      <c r="F266" s="73">
        <v>533.38</v>
      </c>
      <c r="G266" s="73">
        <v>565.98</v>
      </c>
      <c r="H266" s="73">
        <v>601.77</v>
      </c>
      <c r="I266" s="73">
        <v>644.87</v>
      </c>
      <c r="J266" s="73">
        <v>694.63</v>
      </c>
      <c r="K266" s="73">
        <v>749.46</v>
      </c>
      <c r="L266" s="73">
        <v>811.19</v>
      </c>
      <c r="M266" s="73">
        <v>877.44</v>
      </c>
      <c r="N266" s="73">
        <v>948.75</v>
      </c>
      <c r="O266" s="73">
        <v>1026.56</v>
      </c>
      <c r="P266" s="73">
        <v>1110.94</v>
      </c>
      <c r="Q266" s="73">
        <v>1204.21</v>
      </c>
    </row>
    <row r="267" spans="1:17" ht="20.25" customHeight="1" x14ac:dyDescent="0.3">
      <c r="A267" s="93"/>
      <c r="B267" s="7" t="s">
        <v>26</v>
      </c>
      <c r="C267" s="94"/>
      <c r="D267" s="142"/>
      <c r="E267" s="73">
        <v>495.35</v>
      </c>
      <c r="F267" s="73">
        <v>539.47</v>
      </c>
      <c r="G267" s="73">
        <v>579.54</v>
      </c>
      <c r="H267" s="73">
        <v>625.92999999999995</v>
      </c>
      <c r="I267" s="73">
        <v>687.27</v>
      </c>
      <c r="J267" s="73">
        <v>755.85</v>
      </c>
      <c r="K267" s="73">
        <v>833.63</v>
      </c>
      <c r="L267" s="73">
        <v>916.94</v>
      </c>
      <c r="M267" s="73">
        <v>1009.85</v>
      </c>
      <c r="N267" s="73">
        <v>1112.26</v>
      </c>
      <c r="O267" s="73">
        <v>1226.52</v>
      </c>
      <c r="P267" s="73">
        <v>1353.51</v>
      </c>
      <c r="Q267" s="73">
        <v>1498.24</v>
      </c>
    </row>
    <row r="268" spans="1:17" ht="43.5" customHeight="1" x14ac:dyDescent="0.3">
      <c r="A268" s="93" t="s">
        <v>179</v>
      </c>
      <c r="B268" s="6" t="s">
        <v>180</v>
      </c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10"/>
    </row>
    <row r="269" spans="1:17" ht="20.25" customHeight="1" x14ac:dyDescent="0.3">
      <c r="A269" s="93"/>
      <c r="B269" s="7" t="s">
        <v>23</v>
      </c>
      <c r="C269" s="94" t="s">
        <v>59</v>
      </c>
      <c r="D269" s="131">
        <v>111.4</v>
      </c>
      <c r="E269" s="63">
        <v>109.4</v>
      </c>
      <c r="F269" s="63">
        <v>103.11567638557027</v>
      </c>
      <c r="G269" s="63">
        <v>101.48598687925383</v>
      </c>
      <c r="H269" s="63">
        <v>101.9</v>
      </c>
      <c r="I269" s="63">
        <v>101.93728500535997</v>
      </c>
      <c r="J269" s="63">
        <v>102.09881775731046</v>
      </c>
      <c r="K269" s="63">
        <v>102.28911027176699</v>
      </c>
      <c r="L269" s="63">
        <v>102.49937829488816</v>
      </c>
      <c r="M269" s="63">
        <v>102.61216916615224</v>
      </c>
      <c r="N269" s="63">
        <v>102.73896776969433</v>
      </c>
      <c r="O269" s="63">
        <v>102.67751560006343</v>
      </c>
      <c r="P269" s="63">
        <v>102.70112534988574</v>
      </c>
      <c r="Q269" s="63">
        <v>102.7949060619123</v>
      </c>
    </row>
    <row r="270" spans="1:17" ht="20.25" customHeight="1" x14ac:dyDescent="0.3">
      <c r="A270" s="93"/>
      <c r="B270" s="7" t="s">
        <v>25</v>
      </c>
      <c r="C270" s="94"/>
      <c r="D270" s="132"/>
      <c r="E270" s="63">
        <v>110.5213425082395</v>
      </c>
      <c r="F270" s="63">
        <v>104.07131937041869</v>
      </c>
      <c r="G270" s="63">
        <v>102.25897646753833</v>
      </c>
      <c r="H270" s="63">
        <v>102.7</v>
      </c>
      <c r="I270" s="63">
        <v>102.76595697379777</v>
      </c>
      <c r="J270" s="63">
        <v>102.97448852465584</v>
      </c>
      <c r="K270" s="63">
        <v>103.24617664379927</v>
      </c>
      <c r="L270" s="63">
        <v>103.4388769480458</v>
      </c>
      <c r="M270" s="63">
        <v>103.48499214923335</v>
      </c>
      <c r="N270" s="63">
        <v>103.56277580320811</v>
      </c>
      <c r="O270" s="63">
        <v>103.60864623660451</v>
      </c>
      <c r="P270" s="63">
        <v>103.67170407075184</v>
      </c>
      <c r="Q270" s="63">
        <v>103.81781378385553</v>
      </c>
    </row>
    <row r="271" spans="1:17" ht="20.25" customHeight="1" x14ac:dyDescent="0.3">
      <c r="A271" s="93"/>
      <c r="B271" s="7" t="s">
        <v>26</v>
      </c>
      <c r="C271" s="94"/>
      <c r="D271" s="133"/>
      <c r="E271" s="63">
        <v>111.3</v>
      </c>
      <c r="F271" s="63">
        <v>105.43313538138047</v>
      </c>
      <c r="G271" s="63">
        <v>103.68243115962373</v>
      </c>
      <c r="H271" s="63">
        <v>104.02802147726564</v>
      </c>
      <c r="I271" s="63">
        <v>104.37144564310925</v>
      </c>
      <c r="J271" s="63">
        <v>104.81346013455145</v>
      </c>
      <c r="K271" s="63">
        <v>105.14069982707176</v>
      </c>
      <c r="L271" s="63">
        <v>105.3038131270873</v>
      </c>
      <c r="M271" s="63">
        <v>105.53929277017443</v>
      </c>
      <c r="N271" s="63">
        <v>105.75175681868433</v>
      </c>
      <c r="O271" s="63">
        <v>105.94205777919312</v>
      </c>
      <c r="P271" s="63">
        <v>106.09772073159246</v>
      </c>
      <c r="Q271" s="63">
        <v>106.38757624755385</v>
      </c>
    </row>
    <row r="272" spans="1:17" ht="54.75" customHeight="1" x14ac:dyDescent="0.3">
      <c r="A272" s="93" t="s">
        <v>181</v>
      </c>
      <c r="B272" s="6" t="s">
        <v>182</v>
      </c>
      <c r="C272" s="4"/>
      <c r="D272" s="21"/>
      <c r="E272" s="17"/>
      <c r="F272" s="17"/>
      <c r="G272" s="11"/>
      <c r="H272" s="11"/>
      <c r="I272" s="11"/>
      <c r="J272" s="11"/>
      <c r="K272" s="17"/>
      <c r="L272" s="17"/>
      <c r="M272" s="11"/>
      <c r="N272" s="11"/>
      <c r="O272" s="11"/>
      <c r="P272" s="17"/>
      <c r="Q272" s="10"/>
    </row>
    <row r="273" spans="1:17" x14ac:dyDescent="0.3">
      <c r="A273" s="93"/>
      <c r="B273" s="7" t="s">
        <v>23</v>
      </c>
      <c r="C273" s="94" t="s">
        <v>59</v>
      </c>
      <c r="D273" s="131">
        <v>52.1</v>
      </c>
      <c r="E273" s="74">
        <f t="shared" ref="E273:Q273" si="0">ROUND(D273*1.0075,1)</f>
        <v>52.5</v>
      </c>
      <c r="F273" s="74">
        <f t="shared" si="0"/>
        <v>52.9</v>
      </c>
      <c r="G273" s="74">
        <f t="shared" si="0"/>
        <v>53.3</v>
      </c>
      <c r="H273" s="74">
        <f t="shared" si="0"/>
        <v>53.7</v>
      </c>
      <c r="I273" s="74">
        <f t="shared" si="0"/>
        <v>54.1</v>
      </c>
      <c r="J273" s="74">
        <f t="shared" si="0"/>
        <v>54.5</v>
      </c>
      <c r="K273" s="74">
        <f t="shared" si="0"/>
        <v>54.9</v>
      </c>
      <c r="L273" s="74">
        <f t="shared" si="0"/>
        <v>55.3</v>
      </c>
      <c r="M273" s="74">
        <f t="shared" si="0"/>
        <v>55.7</v>
      </c>
      <c r="N273" s="74">
        <f t="shared" si="0"/>
        <v>56.1</v>
      </c>
      <c r="O273" s="74">
        <f t="shared" si="0"/>
        <v>56.5</v>
      </c>
      <c r="P273" s="74">
        <f t="shared" si="0"/>
        <v>56.9</v>
      </c>
      <c r="Q273" s="74">
        <f t="shared" si="0"/>
        <v>57.3</v>
      </c>
    </row>
    <row r="274" spans="1:17" x14ac:dyDescent="0.3">
      <c r="A274" s="93"/>
      <c r="B274" s="7" t="s">
        <v>25</v>
      </c>
      <c r="C274" s="94"/>
      <c r="D274" s="132"/>
      <c r="E274" s="74">
        <f>ROUND(D273*1.01,1)</f>
        <v>52.6</v>
      </c>
      <c r="F274" s="74">
        <f t="shared" ref="F274:Q274" si="1">ROUND(E274*1.01,1)</f>
        <v>53.1</v>
      </c>
      <c r="G274" s="74">
        <f t="shared" si="1"/>
        <v>53.6</v>
      </c>
      <c r="H274" s="74">
        <f t="shared" si="1"/>
        <v>54.1</v>
      </c>
      <c r="I274" s="74">
        <f t="shared" si="1"/>
        <v>54.6</v>
      </c>
      <c r="J274" s="74">
        <f t="shared" si="1"/>
        <v>55.1</v>
      </c>
      <c r="K274" s="74">
        <f t="shared" si="1"/>
        <v>55.7</v>
      </c>
      <c r="L274" s="74">
        <f t="shared" si="1"/>
        <v>56.3</v>
      </c>
      <c r="M274" s="74">
        <f t="shared" si="1"/>
        <v>56.9</v>
      </c>
      <c r="N274" s="74">
        <f t="shared" si="1"/>
        <v>57.5</v>
      </c>
      <c r="O274" s="74">
        <f t="shared" si="1"/>
        <v>58.1</v>
      </c>
      <c r="P274" s="74">
        <f t="shared" si="1"/>
        <v>58.7</v>
      </c>
      <c r="Q274" s="74">
        <f t="shared" si="1"/>
        <v>59.3</v>
      </c>
    </row>
    <row r="275" spans="1:17" x14ac:dyDescent="0.3">
      <c r="A275" s="93"/>
      <c r="B275" s="7" t="s">
        <v>26</v>
      </c>
      <c r="C275" s="94"/>
      <c r="D275" s="133"/>
      <c r="E275" s="74">
        <f>ROUND(D273*1.015,1)</f>
        <v>52.9</v>
      </c>
      <c r="F275" s="74">
        <f t="shared" ref="F275:Q275" si="2">ROUND(E275*1.015,1)</f>
        <v>53.7</v>
      </c>
      <c r="G275" s="74">
        <f t="shared" si="2"/>
        <v>54.5</v>
      </c>
      <c r="H275" s="74">
        <f t="shared" si="2"/>
        <v>55.3</v>
      </c>
      <c r="I275" s="74">
        <f t="shared" si="2"/>
        <v>56.1</v>
      </c>
      <c r="J275" s="74">
        <f t="shared" si="2"/>
        <v>56.9</v>
      </c>
      <c r="K275" s="74">
        <f t="shared" si="2"/>
        <v>57.8</v>
      </c>
      <c r="L275" s="74">
        <f t="shared" si="2"/>
        <v>58.7</v>
      </c>
      <c r="M275" s="74">
        <f t="shared" si="2"/>
        <v>59.6</v>
      </c>
      <c r="N275" s="74">
        <f t="shared" si="2"/>
        <v>60.5</v>
      </c>
      <c r="O275" s="74">
        <f t="shared" si="2"/>
        <v>61.4</v>
      </c>
      <c r="P275" s="74">
        <f t="shared" si="2"/>
        <v>62.3</v>
      </c>
      <c r="Q275" s="74">
        <f t="shared" si="2"/>
        <v>63.2</v>
      </c>
    </row>
    <row r="276" spans="1:17" ht="39.75" customHeight="1" x14ac:dyDescent="0.3">
      <c r="A276" s="93" t="s">
        <v>183</v>
      </c>
      <c r="B276" s="6" t="s">
        <v>184</v>
      </c>
      <c r="C276" s="75"/>
      <c r="D276" s="75"/>
      <c r="E276" s="74"/>
      <c r="F276" s="74"/>
      <c r="G276" s="74"/>
      <c r="H276" s="74"/>
      <c r="I276" s="74"/>
      <c r="J276" s="74"/>
      <c r="K276" s="74"/>
      <c r="L276" s="74"/>
      <c r="M276" s="74"/>
      <c r="N276" s="74"/>
      <c r="O276" s="74"/>
      <c r="P276" s="74"/>
      <c r="Q276" s="74"/>
    </row>
    <row r="277" spans="1:17" ht="20.25" customHeight="1" x14ac:dyDescent="0.3">
      <c r="A277" s="93"/>
      <c r="B277" s="7" t="s">
        <v>23</v>
      </c>
      <c r="C277" s="94" t="s">
        <v>139</v>
      </c>
      <c r="D277" s="134">
        <v>1597</v>
      </c>
      <c r="E277" s="76">
        <v>1550.4854368932038</v>
      </c>
      <c r="F277" s="76">
        <v>1505.3256668866056</v>
      </c>
      <c r="G277" s="76">
        <v>1461.4812299869957</v>
      </c>
      <c r="H277" s="76">
        <v>1418.913815521355</v>
      </c>
      <c r="I277" s="76">
        <v>1377.5862286615097</v>
      </c>
      <c r="J277" s="76">
        <v>1337.4623579237957</v>
      </c>
      <c r="K277" s="76">
        <v>1298.5071436153355</v>
      </c>
      <c r="L277" s="76">
        <v>1260.6865471993549</v>
      </c>
      <c r="M277" s="76">
        <v>1223.9675215527718</v>
      </c>
      <c r="N277" s="76">
        <v>1188.3179820900698</v>
      </c>
      <c r="O277" s="76">
        <v>1153.7067787282231</v>
      </c>
      <c r="P277" s="76">
        <v>1120.1036686681778</v>
      </c>
      <c r="Q277" s="76">
        <v>1087.4792899691047</v>
      </c>
    </row>
    <row r="278" spans="1:17" ht="20.25" customHeight="1" x14ac:dyDescent="0.3">
      <c r="A278" s="93"/>
      <c r="B278" s="7" t="s">
        <v>25</v>
      </c>
      <c r="C278" s="94"/>
      <c r="D278" s="135"/>
      <c r="E278" s="76">
        <v>1535.5769230769231</v>
      </c>
      <c r="F278" s="76">
        <v>1476.5162721893491</v>
      </c>
      <c r="G278" s="76">
        <v>1419.7271847974509</v>
      </c>
      <c r="H278" s="76">
        <v>1365.1222930744721</v>
      </c>
      <c r="I278" s="76">
        <v>1312.6175894946846</v>
      </c>
      <c r="J278" s="76">
        <v>1262.1322975910427</v>
      </c>
      <c r="K278" s="76">
        <v>1213.5887476836949</v>
      </c>
      <c r="L278" s="76">
        <v>1166.9122573881682</v>
      </c>
      <c r="M278" s="76">
        <v>1122.0310167193925</v>
      </c>
      <c r="N278" s="76">
        <v>1078.8759776148004</v>
      </c>
      <c r="O278" s="76">
        <v>1037.3807477065388</v>
      </c>
      <c r="P278" s="76">
        <v>997.48148817936419</v>
      </c>
      <c r="Q278" s="76">
        <v>959.11681555708094</v>
      </c>
    </row>
    <row r="279" spans="1:17" ht="20.25" customHeight="1" x14ac:dyDescent="0.3">
      <c r="A279" s="93"/>
      <c r="B279" s="7" t="s">
        <v>26</v>
      </c>
      <c r="C279" s="94"/>
      <c r="D279" s="136"/>
      <c r="E279" s="76">
        <v>1520.952380952381</v>
      </c>
      <c r="F279" s="76">
        <v>1448.5260770975055</v>
      </c>
      <c r="G279" s="76">
        <v>1379.5486448547672</v>
      </c>
      <c r="H279" s="76">
        <v>1313.8558522426354</v>
      </c>
      <c r="I279" s="76">
        <v>1251.2912878501288</v>
      </c>
      <c r="J279" s="76">
        <v>1191.7059884286941</v>
      </c>
      <c r="K279" s="76">
        <v>1134.9580842178038</v>
      </c>
      <c r="L279" s="76">
        <v>1080.9124611598131</v>
      </c>
      <c r="M279" s="76">
        <v>1029.4404391998219</v>
      </c>
      <c r="N279" s="76">
        <v>980.41946590459224</v>
      </c>
      <c r="O279" s="76">
        <v>933.73282467104025</v>
      </c>
      <c r="P279" s="76">
        <v>889.26935682956207</v>
      </c>
      <c r="Q279" s="76">
        <v>846.92319698053529</v>
      </c>
    </row>
    <row r="280" spans="1:17" ht="57" customHeight="1" x14ac:dyDescent="0.3">
      <c r="A280" s="93" t="s">
        <v>185</v>
      </c>
      <c r="B280" s="6" t="s">
        <v>186</v>
      </c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10"/>
    </row>
    <row r="281" spans="1:17" ht="20.25" customHeight="1" x14ac:dyDescent="0.3">
      <c r="A281" s="93"/>
      <c r="B281" s="7" t="s">
        <v>23</v>
      </c>
      <c r="C281" s="94" t="s">
        <v>187</v>
      </c>
      <c r="D281" s="137">
        <v>4.9000000000000004</v>
      </c>
      <c r="E281" s="65">
        <v>4.9000000000000004</v>
      </c>
      <c r="F281" s="65">
        <v>5</v>
      </c>
      <c r="G281" s="65">
        <v>5.0999999999999996</v>
      </c>
      <c r="H281" s="65">
        <v>5.2</v>
      </c>
      <c r="I281" s="65">
        <v>5.3</v>
      </c>
      <c r="J281" s="65">
        <v>5.4</v>
      </c>
      <c r="K281" s="65">
        <v>5.5</v>
      </c>
      <c r="L281" s="65">
        <v>5.6</v>
      </c>
      <c r="M281" s="65">
        <v>5.7</v>
      </c>
      <c r="N281" s="65">
        <v>6</v>
      </c>
      <c r="O281" s="65">
        <v>6.1</v>
      </c>
      <c r="P281" s="65">
        <v>6.2</v>
      </c>
      <c r="Q281" s="65">
        <v>6.3</v>
      </c>
    </row>
    <row r="282" spans="1:17" ht="20.25" customHeight="1" x14ac:dyDescent="0.3">
      <c r="A282" s="93"/>
      <c r="B282" s="7" t="s">
        <v>25</v>
      </c>
      <c r="C282" s="94"/>
      <c r="D282" s="138"/>
      <c r="E282" s="65">
        <v>5</v>
      </c>
      <c r="F282" s="65">
        <v>5.0999999999999996</v>
      </c>
      <c r="G282" s="65">
        <v>5.2</v>
      </c>
      <c r="H282" s="65">
        <v>5.3</v>
      </c>
      <c r="I282" s="65">
        <v>5.4</v>
      </c>
      <c r="J282" s="65">
        <v>5.5</v>
      </c>
      <c r="K282" s="65">
        <v>5.6</v>
      </c>
      <c r="L282" s="65">
        <v>5.7</v>
      </c>
      <c r="M282" s="65">
        <v>5.8</v>
      </c>
      <c r="N282" s="65">
        <v>6.1</v>
      </c>
      <c r="O282" s="65">
        <v>6.2</v>
      </c>
      <c r="P282" s="65">
        <v>6.3</v>
      </c>
      <c r="Q282" s="65">
        <v>6.4</v>
      </c>
    </row>
    <row r="283" spans="1:17" ht="20.25" customHeight="1" x14ac:dyDescent="0.3">
      <c r="A283" s="93"/>
      <c r="B283" s="7" t="s">
        <v>26</v>
      </c>
      <c r="C283" s="94"/>
      <c r="D283" s="139"/>
      <c r="E283" s="65">
        <v>5.0999999999999996</v>
      </c>
      <c r="F283" s="65">
        <v>5.2</v>
      </c>
      <c r="G283" s="65">
        <v>5.3</v>
      </c>
      <c r="H283" s="65">
        <v>5.4</v>
      </c>
      <c r="I283" s="65">
        <v>5.5</v>
      </c>
      <c r="J283" s="65">
        <v>5.6</v>
      </c>
      <c r="K283" s="65">
        <v>5.7</v>
      </c>
      <c r="L283" s="65">
        <v>5.8</v>
      </c>
      <c r="M283" s="65">
        <v>5.9</v>
      </c>
      <c r="N283" s="65">
        <v>6.2</v>
      </c>
      <c r="O283" s="65">
        <v>6.3</v>
      </c>
      <c r="P283" s="65">
        <v>6.4</v>
      </c>
      <c r="Q283" s="65">
        <v>6.5</v>
      </c>
    </row>
    <row r="284" spans="1:17" x14ac:dyDescent="0.3">
      <c r="A284" s="17" t="s">
        <v>188</v>
      </c>
      <c r="B284" s="99" t="s">
        <v>270</v>
      </c>
      <c r="C284" s="99"/>
      <c r="D284" s="99"/>
      <c r="E284" s="99"/>
      <c r="F284" s="99"/>
      <c r="G284" s="99"/>
      <c r="H284" s="99"/>
      <c r="I284" s="99"/>
      <c r="J284" s="99"/>
      <c r="K284" s="99"/>
      <c r="L284" s="99"/>
      <c r="M284" s="99"/>
      <c r="N284" s="99"/>
      <c r="O284" s="99"/>
      <c r="P284" s="99"/>
      <c r="Q284" s="99"/>
    </row>
    <row r="285" spans="1:17" ht="135" customHeight="1" x14ac:dyDescent="0.3">
      <c r="A285" s="17"/>
      <c r="B285" s="106" t="s">
        <v>189</v>
      </c>
      <c r="C285" s="106"/>
      <c r="D285" s="106"/>
      <c r="E285" s="106"/>
      <c r="F285" s="106"/>
      <c r="G285" s="106"/>
      <c r="H285" s="106"/>
      <c r="I285" s="106"/>
      <c r="J285" s="106"/>
      <c r="K285" s="106"/>
      <c r="L285" s="106"/>
      <c r="M285" s="106"/>
      <c r="N285" s="106"/>
      <c r="O285" s="106"/>
      <c r="P285" s="106"/>
      <c r="Q285" s="106"/>
    </row>
    <row r="286" spans="1:17" ht="63" customHeight="1" x14ac:dyDescent="0.3">
      <c r="A286" s="93" t="s">
        <v>190</v>
      </c>
      <c r="B286" s="6" t="s">
        <v>191</v>
      </c>
      <c r="C286" s="4"/>
      <c r="D286" s="21"/>
      <c r="E286" s="17"/>
      <c r="F286" s="17"/>
      <c r="G286" s="11"/>
      <c r="H286" s="11"/>
      <c r="I286" s="11"/>
      <c r="J286" s="11"/>
      <c r="K286" s="17"/>
      <c r="L286" s="17"/>
      <c r="M286" s="11"/>
      <c r="N286" s="11"/>
      <c r="O286" s="11"/>
      <c r="P286" s="17"/>
      <c r="Q286" s="10"/>
    </row>
    <row r="287" spans="1:17" x14ac:dyDescent="0.3">
      <c r="A287" s="93"/>
      <c r="B287" s="7" t="s">
        <v>23</v>
      </c>
      <c r="C287" s="94" t="s">
        <v>192</v>
      </c>
      <c r="D287" s="130">
        <v>337.1</v>
      </c>
      <c r="E287" s="37">
        <v>337.1</v>
      </c>
      <c r="F287" s="37">
        <v>343.84200000000004</v>
      </c>
      <c r="G287" s="37">
        <v>350.71884000000006</v>
      </c>
      <c r="H287" s="37">
        <v>357.73321680000004</v>
      </c>
      <c r="I287" s="37">
        <v>361.31054896800003</v>
      </c>
      <c r="J287" s="37">
        <v>364.92365445768002</v>
      </c>
      <c r="K287" s="37">
        <v>368.57289100225682</v>
      </c>
      <c r="L287" s="37">
        <v>372.25861991227941</v>
      </c>
      <c r="M287" s="37">
        <v>375.98120611140223</v>
      </c>
      <c r="N287" s="37">
        <v>379.74101817251625</v>
      </c>
      <c r="O287" s="37">
        <v>383.53842835424143</v>
      </c>
      <c r="P287" s="37">
        <v>387.37381263778383</v>
      </c>
      <c r="Q287" s="37">
        <v>391.24755076416164</v>
      </c>
    </row>
    <row r="288" spans="1:17" x14ac:dyDescent="0.3">
      <c r="A288" s="93"/>
      <c r="B288" s="7" t="s">
        <v>25</v>
      </c>
      <c r="C288" s="94"/>
      <c r="D288" s="130"/>
      <c r="E288" s="37">
        <v>342</v>
      </c>
      <c r="F288" s="37">
        <v>348.84</v>
      </c>
      <c r="G288" s="37">
        <v>352.32839999999999</v>
      </c>
      <c r="H288" s="37">
        <v>359.37496799999997</v>
      </c>
      <c r="I288" s="37">
        <v>366.56246735999997</v>
      </c>
      <c r="J288" s="37">
        <v>373.89371670719999</v>
      </c>
      <c r="K288" s="37">
        <v>377.63265387427197</v>
      </c>
      <c r="L288" s="37">
        <v>381.40898041301466</v>
      </c>
      <c r="M288" s="37">
        <v>385.22307021714482</v>
      </c>
      <c r="N288" s="37">
        <v>389.07530091931625</v>
      </c>
      <c r="O288" s="37">
        <v>392.96605392850944</v>
      </c>
      <c r="P288" s="37">
        <v>396.89571446779451</v>
      </c>
      <c r="Q288" s="37">
        <v>400.86467161247248</v>
      </c>
    </row>
    <row r="289" spans="1:17" x14ac:dyDescent="0.3">
      <c r="A289" s="93"/>
      <c r="B289" s="7" t="s">
        <v>26</v>
      </c>
      <c r="C289" s="94"/>
      <c r="D289" s="130"/>
      <c r="E289" s="37">
        <v>347</v>
      </c>
      <c r="F289" s="37">
        <v>352</v>
      </c>
      <c r="G289" s="37">
        <v>362.56</v>
      </c>
      <c r="H289" s="37">
        <v>371.62400000000002</v>
      </c>
      <c r="I289" s="37">
        <v>380.91460000000001</v>
      </c>
      <c r="J289" s="37">
        <v>390.43746500000003</v>
      </c>
      <c r="K289" s="37">
        <v>400.19840162500003</v>
      </c>
      <c r="L289" s="37">
        <v>432.21427375500002</v>
      </c>
      <c r="M289" s="37">
        <v>464.63034428662502</v>
      </c>
      <c r="N289" s="37">
        <v>499.47762010812187</v>
      </c>
      <c r="O289" s="37">
        <v>536.93844161623099</v>
      </c>
      <c r="P289" s="37">
        <v>577.20882473744837</v>
      </c>
      <c r="Q289" s="37">
        <v>620.49948659275697</v>
      </c>
    </row>
    <row r="290" spans="1:17" ht="39" x14ac:dyDescent="0.3">
      <c r="A290" s="93" t="s">
        <v>193</v>
      </c>
      <c r="B290" s="6" t="s">
        <v>194</v>
      </c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10"/>
    </row>
    <row r="291" spans="1:17" x14ac:dyDescent="0.3">
      <c r="A291" s="93"/>
      <c r="B291" s="7" t="s">
        <v>23</v>
      </c>
      <c r="C291" s="94" t="s">
        <v>178</v>
      </c>
      <c r="D291" s="120">
        <v>55.8</v>
      </c>
      <c r="E291" s="52">
        <v>55.8</v>
      </c>
      <c r="F291" s="52">
        <v>55.9116</v>
      </c>
      <c r="G291" s="52">
        <v>56.023423200000003</v>
      </c>
      <c r="H291" s="52">
        <v>56.135470046400002</v>
      </c>
      <c r="I291" s="52">
        <v>56.247740986492801</v>
      </c>
      <c r="J291" s="52">
        <v>56.360236468465786</v>
      </c>
      <c r="K291" s="52">
        <v>56.472956941402714</v>
      </c>
      <c r="L291" s="52">
        <v>56.868267639992531</v>
      </c>
      <c r="M291" s="52">
        <v>57.26634551347248</v>
      </c>
      <c r="N291" s="52">
        <v>57.66720993206679</v>
      </c>
      <c r="O291" s="52">
        <v>58.070880401591261</v>
      </c>
      <c r="P291" s="52">
        <v>58.477376564402398</v>
      </c>
      <c r="Q291" s="52">
        <v>58.886718200353215</v>
      </c>
    </row>
    <row r="292" spans="1:17" x14ac:dyDescent="0.3">
      <c r="A292" s="93"/>
      <c r="B292" s="7" t="s">
        <v>25</v>
      </c>
      <c r="C292" s="94"/>
      <c r="D292" s="120"/>
      <c r="E292" s="52">
        <v>56.5</v>
      </c>
      <c r="F292" s="52">
        <v>56.669499999999999</v>
      </c>
      <c r="G292" s="52">
        <v>56.839508500000001</v>
      </c>
      <c r="H292" s="52">
        <v>57.010027025500001</v>
      </c>
      <c r="I292" s="52">
        <v>57.181057106576503</v>
      </c>
      <c r="J292" s="52">
        <v>57.352600277896229</v>
      </c>
      <c r="K292" s="52">
        <v>57.524658078729921</v>
      </c>
      <c r="L292" s="52">
        <v>57.869806027202301</v>
      </c>
      <c r="M292" s="52">
        <v>58.217024863365516</v>
      </c>
      <c r="N292" s="52">
        <v>58.566327012545706</v>
      </c>
      <c r="O292" s="52">
        <v>58.917724974620981</v>
      </c>
      <c r="P292" s="52">
        <v>59.271231324468708</v>
      </c>
      <c r="Q292" s="52">
        <v>59.626858712415519</v>
      </c>
    </row>
    <row r="293" spans="1:17" x14ac:dyDescent="0.3">
      <c r="A293" s="93"/>
      <c r="B293" s="7" t="s">
        <v>26</v>
      </c>
      <c r="C293" s="94"/>
      <c r="D293" s="120"/>
      <c r="E293" s="52">
        <v>57.5</v>
      </c>
      <c r="F293" s="52">
        <v>57.873750000000001</v>
      </c>
      <c r="G293" s="52">
        <v>58.336739999999999</v>
      </c>
      <c r="H293" s="52">
        <v>58.803433919999996</v>
      </c>
      <c r="I293" s="52">
        <v>59.273861391359993</v>
      </c>
      <c r="J293" s="52">
        <v>59.866600005273597</v>
      </c>
      <c r="K293" s="52">
        <v>60.465266005326335</v>
      </c>
      <c r="L293" s="52">
        <v>64.093181965645911</v>
      </c>
      <c r="M293" s="52">
        <v>67.938772883584662</v>
      </c>
      <c r="N293" s="52">
        <v>72.01509925659974</v>
      </c>
      <c r="O293" s="52">
        <v>76.336005211995726</v>
      </c>
      <c r="P293" s="52">
        <v>80.916165524715467</v>
      </c>
      <c r="Q293" s="52">
        <v>85.771135456198394</v>
      </c>
    </row>
    <row r="294" spans="1:17" ht="78.75" customHeight="1" x14ac:dyDescent="0.3">
      <c r="A294" s="93" t="s">
        <v>195</v>
      </c>
      <c r="B294" s="6" t="s">
        <v>196</v>
      </c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10"/>
    </row>
    <row r="295" spans="1:17" x14ac:dyDescent="0.3">
      <c r="A295" s="93"/>
      <c r="B295" s="7" t="s">
        <v>23</v>
      </c>
      <c r="C295" s="94" t="s">
        <v>197</v>
      </c>
      <c r="D295" s="116">
        <v>2.5</v>
      </c>
      <c r="E295" s="52">
        <v>4.7</v>
      </c>
      <c r="F295" s="52">
        <v>4.7</v>
      </c>
      <c r="G295" s="52">
        <v>4.7</v>
      </c>
      <c r="H295" s="52">
        <v>4.7</v>
      </c>
      <c r="I295" s="52">
        <v>4.7</v>
      </c>
      <c r="J295" s="52">
        <v>4.7</v>
      </c>
      <c r="K295" s="52">
        <v>4.7</v>
      </c>
      <c r="L295" s="52">
        <v>4.7</v>
      </c>
      <c r="M295" s="52">
        <v>4.7</v>
      </c>
      <c r="N295" s="52">
        <v>4.7</v>
      </c>
      <c r="O295" s="52">
        <v>4.7</v>
      </c>
      <c r="P295" s="52">
        <v>4.7</v>
      </c>
      <c r="Q295" s="52">
        <v>4.7</v>
      </c>
    </row>
    <row r="296" spans="1:17" x14ac:dyDescent="0.3">
      <c r="A296" s="93"/>
      <c r="B296" s="7" t="s">
        <v>25</v>
      </c>
      <c r="C296" s="94"/>
      <c r="D296" s="116"/>
      <c r="E296" s="52">
        <v>6</v>
      </c>
      <c r="F296" s="52">
        <v>6</v>
      </c>
      <c r="G296" s="52">
        <v>6.1</v>
      </c>
      <c r="H296" s="52">
        <v>6.2</v>
      </c>
      <c r="I296" s="52">
        <v>6.2</v>
      </c>
      <c r="J296" s="52">
        <v>6.3</v>
      </c>
      <c r="K296" s="52">
        <v>6.4</v>
      </c>
      <c r="L296" s="52">
        <v>6.5</v>
      </c>
      <c r="M296" s="52">
        <v>6.8</v>
      </c>
      <c r="N296" s="52">
        <v>7</v>
      </c>
      <c r="O296" s="52">
        <v>7</v>
      </c>
      <c r="P296" s="52">
        <v>7</v>
      </c>
      <c r="Q296" s="52">
        <v>7</v>
      </c>
    </row>
    <row r="297" spans="1:17" x14ac:dyDescent="0.3">
      <c r="A297" s="93"/>
      <c r="B297" s="7" t="s">
        <v>26</v>
      </c>
      <c r="C297" s="94"/>
      <c r="D297" s="116"/>
      <c r="E297" s="52">
        <v>6</v>
      </c>
      <c r="F297" s="52">
        <v>6.1</v>
      </c>
      <c r="G297" s="52">
        <v>6.2</v>
      </c>
      <c r="H297" s="52">
        <v>6.3</v>
      </c>
      <c r="I297" s="52">
        <v>6.5</v>
      </c>
      <c r="J297" s="52">
        <v>7</v>
      </c>
      <c r="K297" s="52">
        <v>7.2</v>
      </c>
      <c r="L297" s="52">
        <v>7.5</v>
      </c>
      <c r="M297" s="52">
        <v>7.5</v>
      </c>
      <c r="N297" s="52">
        <v>7.5</v>
      </c>
      <c r="O297" s="52">
        <v>7.5</v>
      </c>
      <c r="P297" s="52">
        <v>7.5</v>
      </c>
      <c r="Q297" s="52">
        <v>7.5</v>
      </c>
    </row>
    <row r="298" spans="1:17" ht="39" customHeight="1" x14ac:dyDescent="0.3">
      <c r="A298" s="93" t="s">
        <v>198</v>
      </c>
      <c r="B298" s="6" t="s">
        <v>199</v>
      </c>
      <c r="C298" s="4"/>
      <c r="D298" s="21"/>
      <c r="E298" s="17"/>
      <c r="F298" s="17"/>
      <c r="G298" s="11"/>
      <c r="H298" s="11"/>
      <c r="I298" s="11"/>
      <c r="J298" s="11"/>
      <c r="K298" s="17"/>
      <c r="L298" s="17"/>
      <c r="M298" s="11"/>
      <c r="N298" s="11"/>
      <c r="O298" s="11"/>
      <c r="P298" s="17"/>
      <c r="Q298" s="10"/>
    </row>
    <row r="299" spans="1:17" x14ac:dyDescent="0.3">
      <c r="A299" s="93"/>
      <c r="B299" s="7" t="s">
        <v>23</v>
      </c>
      <c r="C299" s="94" t="s">
        <v>192</v>
      </c>
      <c r="D299" s="94">
        <v>141.19999999999999</v>
      </c>
      <c r="E299" s="52">
        <v>124.7</v>
      </c>
      <c r="F299" s="52">
        <f>E299*0.015+E299</f>
        <v>126.57050000000001</v>
      </c>
      <c r="G299" s="52">
        <f>F299*0.015+F299</f>
        <v>128.46905750000002</v>
      </c>
      <c r="H299" s="52">
        <f>G299*0.015+G299</f>
        <v>130.39609336250001</v>
      </c>
      <c r="I299" s="52">
        <f>H299*0.015+H299</f>
        <v>132.35203476293751</v>
      </c>
      <c r="J299" s="52">
        <f>I299*0.015+I299</f>
        <v>134.33731528438156</v>
      </c>
      <c r="K299" s="52">
        <f t="shared" ref="K299:K300" si="3">J299*0.015+J299</f>
        <v>136.35237501364728</v>
      </c>
      <c r="L299" s="52">
        <f t="shared" ref="L299:L300" si="4">K299*0.015+K299</f>
        <v>138.39766063885199</v>
      </c>
      <c r="M299" s="52">
        <f t="shared" ref="M299:M300" si="5">L299*0.015+L299</f>
        <v>140.47362554843477</v>
      </c>
      <c r="N299" s="52">
        <f t="shared" ref="N299:N300" si="6">M299*0.015+M299</f>
        <v>142.5807299316613</v>
      </c>
      <c r="O299" s="52">
        <f t="shared" ref="O299:O300" si="7">N299*0.015+N299</f>
        <v>144.71944088063623</v>
      </c>
      <c r="P299" s="52">
        <f t="shared" ref="P299:P300" si="8">O299*0.015+O299</f>
        <v>146.89023249384576</v>
      </c>
      <c r="Q299" s="52">
        <f t="shared" ref="Q299:Q300" si="9">P299*0.015+P299</f>
        <v>149.09358598125345</v>
      </c>
    </row>
    <row r="300" spans="1:17" x14ac:dyDescent="0.3">
      <c r="A300" s="93"/>
      <c r="B300" s="7" t="s">
        <v>25</v>
      </c>
      <c r="C300" s="94"/>
      <c r="D300" s="94"/>
      <c r="E300" s="52">
        <f t="shared" ref="E300:E301" si="10">E299*0.03+E299</f>
        <v>128.441</v>
      </c>
      <c r="F300" s="52">
        <f t="shared" ref="F300:F301" si="11">E300*0.01+E300</f>
        <v>129.72541000000001</v>
      </c>
      <c r="G300" s="52">
        <f>F300*0.01+F300</f>
        <v>131.02266410000001</v>
      </c>
      <c r="H300" s="52">
        <f>G300*0.01+G300</f>
        <v>132.33289074100003</v>
      </c>
      <c r="I300" s="52">
        <f>H300*0.01+H300</f>
        <v>133.65621964841003</v>
      </c>
      <c r="J300" s="52">
        <f>I300*0.01+I300</f>
        <v>134.99278184489413</v>
      </c>
      <c r="K300" s="52">
        <f t="shared" si="3"/>
        <v>137.01767357256753</v>
      </c>
      <c r="L300" s="52">
        <f t="shared" si="4"/>
        <v>139.07293867615604</v>
      </c>
      <c r="M300" s="52">
        <f t="shared" si="5"/>
        <v>141.15903275629839</v>
      </c>
      <c r="N300" s="52">
        <f t="shared" si="6"/>
        <v>143.27641824764285</v>
      </c>
      <c r="O300" s="52">
        <f t="shared" si="7"/>
        <v>145.4255645213575</v>
      </c>
      <c r="P300" s="52">
        <f t="shared" si="8"/>
        <v>147.60694798917785</v>
      </c>
      <c r="Q300" s="52">
        <f t="shared" si="9"/>
        <v>149.82105220901553</v>
      </c>
    </row>
    <row r="301" spans="1:17" x14ac:dyDescent="0.3">
      <c r="A301" s="93"/>
      <c r="B301" s="7" t="s">
        <v>26</v>
      </c>
      <c r="C301" s="94"/>
      <c r="D301" s="94"/>
      <c r="E301" s="52">
        <f t="shared" si="10"/>
        <v>132.29423</v>
      </c>
      <c r="F301" s="52">
        <f t="shared" si="11"/>
        <v>133.61717229999999</v>
      </c>
      <c r="G301" s="52">
        <f t="shared" ref="G301:Q301" si="12">F301*0.012+F301</f>
        <v>135.22057836759998</v>
      </c>
      <c r="H301" s="52">
        <f t="shared" si="12"/>
        <v>136.84322530801117</v>
      </c>
      <c r="I301" s="52">
        <f t="shared" si="12"/>
        <v>138.4853440117073</v>
      </c>
      <c r="J301" s="52">
        <f t="shared" si="12"/>
        <v>140.14716813984779</v>
      </c>
      <c r="K301" s="52">
        <f t="shared" si="12"/>
        <v>141.82893415752596</v>
      </c>
      <c r="L301" s="52">
        <f t="shared" si="12"/>
        <v>143.53088136741627</v>
      </c>
      <c r="M301" s="52">
        <f t="shared" si="12"/>
        <v>145.25325194382526</v>
      </c>
      <c r="N301" s="52">
        <f t="shared" si="12"/>
        <v>146.99629096715117</v>
      </c>
      <c r="O301" s="52">
        <f t="shared" si="12"/>
        <v>148.760246458757</v>
      </c>
      <c r="P301" s="52">
        <f t="shared" si="12"/>
        <v>150.54536941626208</v>
      </c>
      <c r="Q301" s="52">
        <f t="shared" si="12"/>
        <v>152.35191384925722</v>
      </c>
    </row>
    <row r="302" spans="1:17" ht="58.5" x14ac:dyDescent="0.3">
      <c r="A302" s="93" t="s">
        <v>200</v>
      </c>
      <c r="B302" s="6" t="s">
        <v>201</v>
      </c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10"/>
    </row>
    <row r="303" spans="1:17" ht="18.75" customHeight="1" x14ac:dyDescent="0.3">
      <c r="A303" s="93"/>
      <c r="B303" s="7" t="s">
        <v>23</v>
      </c>
      <c r="C303" s="124" t="s">
        <v>202</v>
      </c>
      <c r="D303" s="127">
        <v>2.93</v>
      </c>
      <c r="E303" s="60">
        <v>2.9369999999999998</v>
      </c>
      <c r="F303" s="60">
        <v>2.944</v>
      </c>
      <c r="G303" s="60">
        <v>2.952</v>
      </c>
      <c r="H303" s="60">
        <v>2.9590000000000001</v>
      </c>
      <c r="I303" s="60">
        <v>2.9670000000000001</v>
      </c>
      <c r="J303" s="60">
        <v>2.9750000000000001</v>
      </c>
      <c r="K303" s="60">
        <v>2.9830000000000001</v>
      </c>
      <c r="L303" s="60">
        <v>2.9910000000000001</v>
      </c>
      <c r="M303" s="60">
        <v>2.9990000000000001</v>
      </c>
      <c r="N303" s="60">
        <v>3.008</v>
      </c>
      <c r="O303" s="60">
        <v>3.016</v>
      </c>
      <c r="P303" s="60">
        <v>3.024</v>
      </c>
      <c r="Q303" s="60">
        <v>3.0329999999999999</v>
      </c>
    </row>
    <row r="304" spans="1:17" x14ac:dyDescent="0.3">
      <c r="A304" s="93"/>
      <c r="B304" s="7" t="s">
        <v>25</v>
      </c>
      <c r="C304" s="125"/>
      <c r="D304" s="128"/>
      <c r="E304" s="60">
        <v>2.9449999999999998</v>
      </c>
      <c r="F304" s="60">
        <v>2.9590000000000001</v>
      </c>
      <c r="G304" s="60">
        <v>2.9740000000000002</v>
      </c>
      <c r="H304" s="60">
        <v>2.992</v>
      </c>
      <c r="I304" s="60">
        <v>3.01</v>
      </c>
      <c r="J304" s="60">
        <v>3.028</v>
      </c>
      <c r="K304" s="60">
        <v>3.0489999999999999</v>
      </c>
      <c r="L304" s="60">
        <v>3.0710000000000002</v>
      </c>
      <c r="M304" s="60">
        <v>3.0920000000000001</v>
      </c>
      <c r="N304" s="60">
        <v>3.117</v>
      </c>
      <c r="O304" s="60">
        <v>3.1419999999999999</v>
      </c>
      <c r="P304" s="60">
        <v>3.1669999999999998</v>
      </c>
      <c r="Q304" s="60">
        <v>3.1920000000000002</v>
      </c>
    </row>
    <row r="305" spans="1:17" x14ac:dyDescent="0.3">
      <c r="A305" s="93"/>
      <c r="B305" s="7" t="s">
        <v>26</v>
      </c>
      <c r="C305" s="126"/>
      <c r="D305" s="129"/>
      <c r="E305" s="60">
        <v>2.9590000000000001</v>
      </c>
      <c r="F305" s="60">
        <v>2.9889999999999999</v>
      </c>
      <c r="G305" s="60">
        <v>3.0219999999999998</v>
      </c>
      <c r="H305" s="60">
        <v>3.0550000000000002</v>
      </c>
      <c r="I305" s="60">
        <v>3.0920000000000001</v>
      </c>
      <c r="J305" s="60">
        <v>3.129</v>
      </c>
      <c r="K305" s="60">
        <v>3.169</v>
      </c>
      <c r="L305" s="60">
        <v>3.2109999999999999</v>
      </c>
      <c r="M305" s="60">
        <v>3.2559999999999998</v>
      </c>
      <c r="N305" s="60">
        <v>3.3010000000000002</v>
      </c>
      <c r="O305" s="60">
        <v>3.351</v>
      </c>
      <c r="P305" s="60">
        <v>3.4009999999999998</v>
      </c>
      <c r="Q305" s="60">
        <v>3.4550000000000001</v>
      </c>
    </row>
    <row r="306" spans="1:17" ht="99" customHeight="1" x14ac:dyDescent="0.3">
      <c r="A306" s="93" t="s">
        <v>203</v>
      </c>
      <c r="B306" s="6" t="s">
        <v>204</v>
      </c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10"/>
    </row>
    <row r="307" spans="1:17" x14ac:dyDescent="0.3">
      <c r="A307" s="93"/>
      <c r="B307" s="7" t="s">
        <v>23</v>
      </c>
      <c r="C307" s="94" t="s">
        <v>192</v>
      </c>
      <c r="D307" s="120">
        <v>2.8</v>
      </c>
      <c r="E307" s="52">
        <v>1.9</v>
      </c>
      <c r="F307" s="52">
        <v>2</v>
      </c>
      <c r="G307" s="52">
        <v>2</v>
      </c>
      <c r="H307" s="52">
        <v>2</v>
      </c>
      <c r="I307" s="52">
        <v>2</v>
      </c>
      <c r="J307" s="52">
        <v>2.5</v>
      </c>
      <c r="K307" s="52">
        <v>2.5</v>
      </c>
      <c r="L307" s="52">
        <v>2.5</v>
      </c>
      <c r="M307" s="52">
        <v>2.5</v>
      </c>
      <c r="N307" s="52">
        <v>2.5</v>
      </c>
      <c r="O307" s="52">
        <v>2.5</v>
      </c>
      <c r="P307" s="52">
        <v>2.8</v>
      </c>
      <c r="Q307" s="52">
        <v>2.8</v>
      </c>
    </row>
    <row r="308" spans="1:17" x14ac:dyDescent="0.3">
      <c r="A308" s="93"/>
      <c r="B308" s="7" t="s">
        <v>25</v>
      </c>
      <c r="C308" s="94"/>
      <c r="D308" s="120"/>
      <c r="E308" s="52">
        <v>2.2000000000000002</v>
      </c>
      <c r="F308" s="52">
        <v>2.25</v>
      </c>
      <c r="G308" s="52">
        <v>2.2999999999999998</v>
      </c>
      <c r="H308" s="52">
        <v>2.35</v>
      </c>
      <c r="I308" s="52">
        <v>2.4</v>
      </c>
      <c r="J308" s="52">
        <v>2.4500000000000002</v>
      </c>
      <c r="K308" s="52">
        <v>2.5</v>
      </c>
      <c r="L308" s="52">
        <v>2.5499999999999998</v>
      </c>
      <c r="M308" s="52">
        <v>2.6</v>
      </c>
      <c r="N308" s="52">
        <v>2.65</v>
      </c>
      <c r="O308" s="52">
        <v>2.7</v>
      </c>
      <c r="P308" s="52">
        <v>2.75</v>
      </c>
      <c r="Q308" s="52">
        <v>3</v>
      </c>
    </row>
    <row r="309" spans="1:17" x14ac:dyDescent="0.3">
      <c r="A309" s="93"/>
      <c r="B309" s="7" t="s">
        <v>26</v>
      </c>
      <c r="C309" s="94"/>
      <c r="D309" s="120"/>
      <c r="E309" s="52">
        <v>2.4</v>
      </c>
      <c r="F309" s="52">
        <v>3.5</v>
      </c>
      <c r="G309" s="52">
        <v>3.6</v>
      </c>
      <c r="H309" s="52">
        <v>3.7</v>
      </c>
      <c r="I309" s="52">
        <v>3.8</v>
      </c>
      <c r="J309" s="52">
        <v>3.9</v>
      </c>
      <c r="K309" s="52">
        <v>4</v>
      </c>
      <c r="L309" s="52">
        <v>4.05</v>
      </c>
      <c r="M309" s="52">
        <v>4.0999999999999996</v>
      </c>
      <c r="N309" s="52">
        <v>4.1500000000000004</v>
      </c>
      <c r="O309" s="52">
        <v>4.2</v>
      </c>
      <c r="P309" s="52">
        <v>4.25</v>
      </c>
      <c r="Q309" s="52">
        <v>4.3</v>
      </c>
    </row>
    <row r="310" spans="1:17" ht="21" customHeight="1" x14ac:dyDescent="0.3">
      <c r="A310" s="17" t="s">
        <v>205</v>
      </c>
      <c r="B310" s="99" t="s">
        <v>271</v>
      </c>
      <c r="C310" s="99"/>
      <c r="D310" s="99"/>
      <c r="E310" s="99"/>
      <c r="F310" s="99"/>
      <c r="G310" s="99"/>
      <c r="H310" s="99"/>
      <c r="I310" s="99"/>
      <c r="J310" s="99"/>
      <c r="K310" s="99"/>
      <c r="L310" s="99"/>
      <c r="M310" s="99"/>
      <c r="N310" s="99"/>
      <c r="O310" s="99"/>
      <c r="P310" s="99"/>
      <c r="Q310" s="99"/>
    </row>
    <row r="311" spans="1:17" ht="133.5" customHeight="1" x14ac:dyDescent="0.3">
      <c r="A311" s="17"/>
      <c r="B311" s="106" t="s">
        <v>206</v>
      </c>
      <c r="C311" s="106"/>
      <c r="D311" s="106"/>
      <c r="E311" s="106"/>
      <c r="F311" s="106"/>
      <c r="G311" s="106"/>
      <c r="H311" s="106"/>
      <c r="I311" s="106"/>
      <c r="J311" s="106"/>
      <c r="K311" s="106"/>
      <c r="L311" s="106"/>
      <c r="M311" s="106"/>
      <c r="N311" s="106"/>
      <c r="O311" s="106"/>
      <c r="P311" s="106"/>
      <c r="Q311" s="106"/>
    </row>
    <row r="312" spans="1:17" ht="78" x14ac:dyDescent="0.3">
      <c r="A312" s="93" t="s">
        <v>207</v>
      </c>
      <c r="B312" s="6" t="s">
        <v>208</v>
      </c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10"/>
    </row>
    <row r="313" spans="1:17" x14ac:dyDescent="0.3">
      <c r="A313" s="93"/>
      <c r="B313" s="7" t="s">
        <v>23</v>
      </c>
      <c r="C313" s="94" t="s">
        <v>59</v>
      </c>
      <c r="D313" s="120">
        <v>10</v>
      </c>
      <c r="E313" s="10">
        <v>9</v>
      </c>
      <c r="F313" s="10">
        <v>9</v>
      </c>
      <c r="G313" s="10">
        <v>10</v>
      </c>
      <c r="H313" s="10">
        <v>10</v>
      </c>
      <c r="I313" s="10">
        <v>10</v>
      </c>
      <c r="J313" s="10">
        <v>11</v>
      </c>
      <c r="K313" s="10">
        <v>12</v>
      </c>
      <c r="L313" s="10">
        <v>13</v>
      </c>
      <c r="M313" s="10">
        <v>13</v>
      </c>
      <c r="N313" s="10">
        <v>14</v>
      </c>
      <c r="O313" s="10">
        <v>15</v>
      </c>
      <c r="P313" s="10">
        <v>15</v>
      </c>
      <c r="Q313" s="10">
        <v>15</v>
      </c>
    </row>
    <row r="314" spans="1:17" x14ac:dyDescent="0.3">
      <c r="A314" s="93"/>
      <c r="B314" s="7" t="s">
        <v>25</v>
      </c>
      <c r="C314" s="94"/>
      <c r="D314" s="120"/>
      <c r="E314" s="10">
        <v>10</v>
      </c>
      <c r="F314" s="10">
        <v>10.5</v>
      </c>
      <c r="G314" s="10">
        <v>11</v>
      </c>
      <c r="H314" s="10">
        <v>11</v>
      </c>
      <c r="I314" s="10">
        <v>12</v>
      </c>
      <c r="J314" s="10">
        <v>13</v>
      </c>
      <c r="K314" s="10">
        <v>14</v>
      </c>
      <c r="L314" s="10">
        <v>14</v>
      </c>
      <c r="M314" s="10">
        <v>14</v>
      </c>
      <c r="N314" s="10">
        <v>15</v>
      </c>
      <c r="O314" s="10">
        <v>17</v>
      </c>
      <c r="P314" s="10">
        <v>18</v>
      </c>
      <c r="Q314" s="10">
        <v>18</v>
      </c>
    </row>
    <row r="315" spans="1:17" x14ac:dyDescent="0.3">
      <c r="A315" s="93"/>
      <c r="B315" s="7" t="s">
        <v>26</v>
      </c>
      <c r="C315" s="94"/>
      <c r="D315" s="120"/>
      <c r="E315" s="10">
        <v>11</v>
      </c>
      <c r="F315" s="10">
        <v>10.5</v>
      </c>
      <c r="G315" s="10">
        <v>11</v>
      </c>
      <c r="H315" s="10">
        <v>12</v>
      </c>
      <c r="I315" s="10">
        <v>13</v>
      </c>
      <c r="J315" s="10">
        <v>14</v>
      </c>
      <c r="K315" s="10">
        <v>15</v>
      </c>
      <c r="L315" s="10">
        <v>15</v>
      </c>
      <c r="M315" s="10">
        <v>15</v>
      </c>
      <c r="N315" s="10">
        <v>17</v>
      </c>
      <c r="O315" s="10">
        <v>19</v>
      </c>
      <c r="P315" s="10">
        <v>19</v>
      </c>
      <c r="Q315" s="10">
        <v>20</v>
      </c>
    </row>
    <row r="316" spans="1:17" ht="41.25" customHeight="1" x14ac:dyDescent="0.3">
      <c r="A316" s="93" t="s">
        <v>209</v>
      </c>
      <c r="B316" s="6" t="s">
        <v>210</v>
      </c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10"/>
    </row>
    <row r="317" spans="1:17" x14ac:dyDescent="0.3">
      <c r="A317" s="93"/>
      <c r="B317" s="7" t="s">
        <v>23</v>
      </c>
      <c r="C317" s="94" t="s">
        <v>211</v>
      </c>
      <c r="D317" s="116">
        <v>3.52</v>
      </c>
      <c r="E317" s="16">
        <v>3.55</v>
      </c>
      <c r="F317" s="16">
        <v>3.7</v>
      </c>
      <c r="G317" s="16">
        <v>3.9</v>
      </c>
      <c r="H317" s="16">
        <v>4.0999999999999996</v>
      </c>
      <c r="I317" s="16">
        <v>4.3</v>
      </c>
      <c r="J317" s="16">
        <v>4.5</v>
      </c>
      <c r="K317" s="16">
        <v>4.7</v>
      </c>
      <c r="L317" s="16">
        <v>4.9000000000000004</v>
      </c>
      <c r="M317" s="16">
        <v>5.0999999999999996</v>
      </c>
      <c r="N317" s="16">
        <v>5.3</v>
      </c>
      <c r="O317" s="16">
        <v>5.5</v>
      </c>
      <c r="P317" s="16">
        <v>5.7</v>
      </c>
      <c r="Q317" s="16">
        <v>5.9</v>
      </c>
    </row>
    <row r="318" spans="1:17" x14ac:dyDescent="0.3">
      <c r="A318" s="93"/>
      <c r="B318" s="7" t="s">
        <v>25</v>
      </c>
      <c r="C318" s="94"/>
      <c r="D318" s="116"/>
      <c r="E318" s="16">
        <v>3.6</v>
      </c>
      <c r="F318" s="16">
        <v>3.9</v>
      </c>
      <c r="G318" s="16">
        <v>4.2</v>
      </c>
      <c r="H318" s="16">
        <v>4.5</v>
      </c>
      <c r="I318" s="16">
        <v>4.8</v>
      </c>
      <c r="J318" s="16">
        <v>5.0999999999999996</v>
      </c>
      <c r="K318" s="16">
        <v>5.5</v>
      </c>
      <c r="L318" s="16">
        <v>5.7</v>
      </c>
      <c r="M318" s="16">
        <v>5.9</v>
      </c>
      <c r="N318" s="16">
        <v>6.1</v>
      </c>
      <c r="O318" s="16">
        <v>6.3</v>
      </c>
      <c r="P318" s="16">
        <v>6.5</v>
      </c>
      <c r="Q318" s="16">
        <v>6.7</v>
      </c>
    </row>
    <row r="319" spans="1:17" x14ac:dyDescent="0.3">
      <c r="A319" s="93"/>
      <c r="B319" s="7" t="s">
        <v>26</v>
      </c>
      <c r="C319" s="94"/>
      <c r="D319" s="116"/>
      <c r="E319" s="16">
        <v>3.62</v>
      </c>
      <c r="F319" s="16">
        <v>4.13</v>
      </c>
      <c r="G319" s="16">
        <v>4.4400000000000004</v>
      </c>
      <c r="H319" s="16">
        <v>4.75</v>
      </c>
      <c r="I319" s="16">
        <v>5.0599999999999996</v>
      </c>
      <c r="J319" s="16">
        <v>5.37</v>
      </c>
      <c r="K319" s="16">
        <v>5.71</v>
      </c>
      <c r="L319" s="16">
        <v>6.01</v>
      </c>
      <c r="M319" s="16">
        <v>6.29</v>
      </c>
      <c r="N319" s="16">
        <v>6.59</v>
      </c>
      <c r="O319" s="16">
        <v>6.89</v>
      </c>
      <c r="P319" s="16">
        <v>7.2</v>
      </c>
      <c r="Q319" s="16">
        <v>7.2</v>
      </c>
    </row>
    <row r="320" spans="1:17" ht="21" customHeight="1" x14ac:dyDescent="0.3">
      <c r="A320" s="93" t="s">
        <v>212</v>
      </c>
      <c r="B320" s="6" t="s">
        <v>213</v>
      </c>
      <c r="C320" s="7"/>
      <c r="D320" s="16"/>
      <c r="E320" s="16"/>
      <c r="F320" s="16"/>
      <c r="G320" s="16"/>
      <c r="H320" s="16"/>
      <c r="I320" s="16"/>
      <c r="J320" s="16"/>
      <c r="K320" s="16"/>
      <c r="L320" s="16"/>
      <c r="M320" s="16"/>
      <c r="N320" s="16"/>
      <c r="O320" s="16"/>
      <c r="P320" s="16"/>
      <c r="Q320" s="16"/>
    </row>
    <row r="321" spans="1:17" x14ac:dyDescent="0.3">
      <c r="A321" s="93"/>
      <c r="B321" s="7" t="s">
        <v>23</v>
      </c>
      <c r="C321" s="94" t="s">
        <v>34</v>
      </c>
      <c r="D321" s="120">
        <v>3.3</v>
      </c>
      <c r="E321" s="10">
        <v>3.5</v>
      </c>
      <c r="F321" s="10">
        <v>3.5</v>
      </c>
      <c r="G321" s="10">
        <v>3.4</v>
      </c>
      <c r="H321" s="10">
        <v>3.3</v>
      </c>
      <c r="I321" s="10">
        <v>3.3</v>
      </c>
      <c r="J321" s="10">
        <v>3.2</v>
      </c>
      <c r="K321" s="10">
        <v>3</v>
      </c>
      <c r="L321" s="10">
        <v>3</v>
      </c>
      <c r="M321" s="10">
        <v>3</v>
      </c>
      <c r="N321" s="10">
        <v>2.9</v>
      </c>
      <c r="O321" s="10">
        <v>2.8</v>
      </c>
      <c r="P321" s="10">
        <v>2.6</v>
      </c>
      <c r="Q321" s="10">
        <v>2.5</v>
      </c>
    </row>
    <row r="322" spans="1:17" x14ac:dyDescent="0.3">
      <c r="A322" s="93"/>
      <c r="B322" s="7" t="s">
        <v>25</v>
      </c>
      <c r="C322" s="94"/>
      <c r="D322" s="120"/>
      <c r="E322" s="10">
        <v>3.3</v>
      </c>
      <c r="F322" s="10">
        <v>3.3</v>
      </c>
      <c r="G322" s="10">
        <v>3.2</v>
      </c>
      <c r="H322" s="10">
        <v>3</v>
      </c>
      <c r="I322" s="10">
        <v>2.8</v>
      </c>
      <c r="J322" s="10">
        <v>2.7</v>
      </c>
      <c r="K322" s="10">
        <v>2.7</v>
      </c>
      <c r="L322" s="10">
        <v>2.6</v>
      </c>
      <c r="M322" s="10">
        <v>2.6</v>
      </c>
      <c r="N322" s="10">
        <v>2.2999999999999998</v>
      </c>
      <c r="O322" s="10">
        <v>2</v>
      </c>
      <c r="P322" s="10">
        <v>2</v>
      </c>
      <c r="Q322" s="10">
        <v>1.9</v>
      </c>
    </row>
    <row r="323" spans="1:17" x14ac:dyDescent="0.3">
      <c r="A323" s="93"/>
      <c r="B323" s="7" t="s">
        <v>26</v>
      </c>
      <c r="C323" s="94"/>
      <c r="D323" s="120"/>
      <c r="E323" s="10">
        <v>3.2</v>
      </c>
      <c r="F323" s="10">
        <v>3.2</v>
      </c>
      <c r="G323" s="10">
        <v>3</v>
      </c>
      <c r="H323" s="10">
        <v>2.9</v>
      </c>
      <c r="I323" s="10">
        <v>2.7</v>
      </c>
      <c r="J323" s="10">
        <v>2.5</v>
      </c>
      <c r="K323" s="10">
        <v>2.5</v>
      </c>
      <c r="L323" s="10">
        <v>2.5</v>
      </c>
      <c r="M323" s="10">
        <v>2.5</v>
      </c>
      <c r="N323" s="10">
        <v>2</v>
      </c>
      <c r="O323" s="10">
        <v>1.8</v>
      </c>
      <c r="P323" s="10">
        <v>1.7</v>
      </c>
      <c r="Q323" s="10">
        <v>1.5</v>
      </c>
    </row>
    <row r="324" spans="1:17" ht="78" x14ac:dyDescent="0.3">
      <c r="A324" s="93" t="s">
        <v>214</v>
      </c>
      <c r="B324" s="6" t="s">
        <v>215</v>
      </c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10"/>
    </row>
    <row r="325" spans="1:17" x14ac:dyDescent="0.3">
      <c r="A325" s="93"/>
      <c r="B325" s="7" t="s">
        <v>23</v>
      </c>
      <c r="C325" s="94" t="s">
        <v>216</v>
      </c>
      <c r="D325" s="120">
        <v>89.04</v>
      </c>
      <c r="E325" s="10">
        <v>113.03100000000001</v>
      </c>
      <c r="F325" s="10">
        <v>115.387</v>
      </c>
      <c r="G325" s="10">
        <v>132.1165</v>
      </c>
      <c r="H325" s="10">
        <v>152.25650000000002</v>
      </c>
      <c r="I325" s="10">
        <v>181.773</v>
      </c>
      <c r="J325" s="10">
        <v>216.37199999999999</v>
      </c>
      <c r="K325" s="10">
        <v>252.03500000000003</v>
      </c>
      <c r="L325" s="10">
        <v>280.53500000000003</v>
      </c>
      <c r="M325" s="10">
        <v>309.03500000000003</v>
      </c>
      <c r="N325" s="10">
        <v>337.53500000000003</v>
      </c>
      <c r="O325" s="10">
        <v>366.03500000000003</v>
      </c>
      <c r="P325" s="10">
        <v>394.53500000000003</v>
      </c>
      <c r="Q325" s="10">
        <v>423.03500000000003</v>
      </c>
    </row>
    <row r="326" spans="1:17" x14ac:dyDescent="0.3">
      <c r="A326" s="93"/>
      <c r="B326" s="7" t="s">
        <v>25</v>
      </c>
      <c r="C326" s="94"/>
      <c r="D326" s="120"/>
      <c r="E326" s="10">
        <v>118.98</v>
      </c>
      <c r="F326" s="10">
        <v>121.46</v>
      </c>
      <c r="G326" s="10">
        <v>139.07</v>
      </c>
      <c r="H326" s="10">
        <v>160.27000000000001</v>
      </c>
      <c r="I326" s="10">
        <v>191.34</v>
      </c>
      <c r="J326" s="10">
        <v>227.76</v>
      </c>
      <c r="K326" s="10">
        <v>265.3</v>
      </c>
      <c r="L326" s="10">
        <v>295.3</v>
      </c>
      <c r="M326" s="10">
        <v>325.3</v>
      </c>
      <c r="N326" s="10">
        <v>355.3</v>
      </c>
      <c r="O326" s="10">
        <v>385.3</v>
      </c>
      <c r="P326" s="10">
        <v>415.3</v>
      </c>
      <c r="Q326" s="10">
        <v>445.3</v>
      </c>
    </row>
    <row r="327" spans="1:17" x14ac:dyDescent="0.3">
      <c r="A327" s="93"/>
      <c r="B327" s="7" t="s">
        <v>26</v>
      </c>
      <c r="C327" s="94"/>
      <c r="D327" s="120"/>
      <c r="E327" s="10">
        <v>121.3596</v>
      </c>
      <c r="F327" s="10">
        <v>123.88919999999999</v>
      </c>
      <c r="G327" s="10">
        <v>141.85139999999998</v>
      </c>
      <c r="H327" s="10">
        <v>163.47540000000001</v>
      </c>
      <c r="I327" s="10">
        <v>195.16679999999999</v>
      </c>
      <c r="J327" s="10">
        <v>232.3152</v>
      </c>
      <c r="K327" s="10">
        <v>270.60599999999999</v>
      </c>
      <c r="L327" s="10">
        <v>301.20600000000002</v>
      </c>
      <c r="M327" s="10">
        <v>331.80600000000004</v>
      </c>
      <c r="N327" s="10">
        <v>362.40600000000001</v>
      </c>
      <c r="O327" s="10">
        <v>393.00600000000003</v>
      </c>
      <c r="P327" s="10">
        <v>423.60599999999999</v>
      </c>
      <c r="Q327" s="10">
        <v>454.20600000000002</v>
      </c>
    </row>
    <row r="328" spans="1:17" ht="19.5" x14ac:dyDescent="0.3">
      <c r="A328" s="93" t="s">
        <v>217</v>
      </c>
      <c r="B328" s="6" t="s">
        <v>218</v>
      </c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10"/>
    </row>
    <row r="329" spans="1:17" x14ac:dyDescent="0.3">
      <c r="A329" s="93"/>
      <c r="B329" s="7" t="s">
        <v>23</v>
      </c>
      <c r="C329" s="94" t="s">
        <v>219</v>
      </c>
      <c r="D329" s="121">
        <v>596</v>
      </c>
      <c r="E329" s="80">
        <v>536</v>
      </c>
      <c r="F329" s="80">
        <v>596</v>
      </c>
      <c r="G329" s="80">
        <v>601</v>
      </c>
      <c r="H329" s="80">
        <v>606</v>
      </c>
      <c r="I329" s="80">
        <v>610</v>
      </c>
      <c r="J329" s="80">
        <v>615</v>
      </c>
      <c r="K329" s="80">
        <v>620</v>
      </c>
      <c r="L329" s="80">
        <v>625</v>
      </c>
      <c r="M329" s="80">
        <v>630</v>
      </c>
      <c r="N329" s="80">
        <v>635</v>
      </c>
      <c r="O329" s="80">
        <v>640</v>
      </c>
      <c r="P329" s="80">
        <v>645</v>
      </c>
      <c r="Q329" s="80">
        <v>700</v>
      </c>
    </row>
    <row r="330" spans="1:17" x14ac:dyDescent="0.3">
      <c r="A330" s="93"/>
      <c r="B330" s="7" t="s">
        <v>25</v>
      </c>
      <c r="C330" s="94"/>
      <c r="D330" s="122"/>
      <c r="E330" s="80">
        <v>590</v>
      </c>
      <c r="F330" s="80">
        <v>625</v>
      </c>
      <c r="G330" s="80">
        <v>625</v>
      </c>
      <c r="H330" s="80">
        <v>653</v>
      </c>
      <c r="I330" s="80">
        <v>655</v>
      </c>
      <c r="J330" s="80">
        <v>661</v>
      </c>
      <c r="K330" s="80">
        <v>662</v>
      </c>
      <c r="L330" s="80">
        <v>687</v>
      </c>
      <c r="M330" s="80">
        <v>750</v>
      </c>
      <c r="N330" s="80">
        <v>767</v>
      </c>
      <c r="O330" s="80">
        <v>795</v>
      </c>
      <c r="P330" s="80">
        <v>825</v>
      </c>
      <c r="Q330" s="80">
        <v>875</v>
      </c>
    </row>
    <row r="331" spans="1:17" x14ac:dyDescent="0.3">
      <c r="A331" s="93"/>
      <c r="B331" s="7" t="s">
        <v>26</v>
      </c>
      <c r="C331" s="94"/>
      <c r="D331" s="123"/>
      <c r="E331" s="80">
        <v>596</v>
      </c>
      <c r="F331" s="80">
        <v>650</v>
      </c>
      <c r="G331" s="80">
        <v>650</v>
      </c>
      <c r="H331" s="80">
        <v>700</v>
      </c>
      <c r="I331" s="80">
        <v>705</v>
      </c>
      <c r="J331" s="80">
        <v>708</v>
      </c>
      <c r="K331" s="80">
        <v>710</v>
      </c>
      <c r="L331" s="80">
        <v>750</v>
      </c>
      <c r="M331" s="80">
        <v>870</v>
      </c>
      <c r="N331" s="80">
        <v>900</v>
      </c>
      <c r="O331" s="80">
        <v>950</v>
      </c>
      <c r="P331" s="80">
        <v>1000</v>
      </c>
      <c r="Q331" s="80">
        <v>1050</v>
      </c>
    </row>
    <row r="332" spans="1:17" x14ac:dyDescent="0.3">
      <c r="A332" s="17" t="s">
        <v>220</v>
      </c>
      <c r="B332" s="99" t="s">
        <v>272</v>
      </c>
      <c r="C332" s="99"/>
      <c r="D332" s="99"/>
      <c r="E332" s="99"/>
      <c r="F332" s="99"/>
      <c r="G332" s="99"/>
      <c r="H332" s="99"/>
      <c r="I332" s="99"/>
      <c r="J332" s="99"/>
      <c r="K332" s="99"/>
      <c r="L332" s="99"/>
      <c r="M332" s="99"/>
      <c r="N332" s="99"/>
      <c r="O332" s="99"/>
      <c r="P332" s="99"/>
      <c r="Q332" s="99"/>
    </row>
    <row r="333" spans="1:17" ht="113.25" customHeight="1" x14ac:dyDescent="0.3">
      <c r="A333" s="17"/>
      <c r="B333" s="106" t="s">
        <v>221</v>
      </c>
      <c r="C333" s="106"/>
      <c r="D333" s="106"/>
      <c r="E333" s="106"/>
      <c r="F333" s="106"/>
      <c r="G333" s="106"/>
      <c r="H333" s="106"/>
      <c r="I333" s="106"/>
      <c r="J333" s="106"/>
      <c r="K333" s="106"/>
      <c r="L333" s="106"/>
      <c r="M333" s="106"/>
      <c r="N333" s="106"/>
      <c r="O333" s="106"/>
      <c r="P333" s="106"/>
      <c r="Q333" s="106"/>
    </row>
    <row r="334" spans="1:17" ht="39.75" customHeight="1" x14ac:dyDescent="0.3">
      <c r="A334" s="93" t="s">
        <v>222</v>
      </c>
      <c r="B334" s="6" t="s">
        <v>223</v>
      </c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10"/>
    </row>
    <row r="335" spans="1:17" x14ac:dyDescent="0.3">
      <c r="A335" s="93"/>
      <c r="B335" s="7" t="s">
        <v>23</v>
      </c>
      <c r="C335" s="94" t="s">
        <v>178</v>
      </c>
      <c r="D335" s="116">
        <v>434.6</v>
      </c>
      <c r="E335" s="52">
        <v>456.9</v>
      </c>
      <c r="F335" s="52">
        <v>482.1</v>
      </c>
      <c r="G335" s="52">
        <v>511.1</v>
      </c>
      <c r="H335" s="52">
        <v>524.6</v>
      </c>
      <c r="I335" s="52">
        <v>554.1</v>
      </c>
      <c r="J335" s="52">
        <v>575.70000000000005</v>
      </c>
      <c r="K335" s="52">
        <v>598.20000000000005</v>
      </c>
      <c r="L335" s="52">
        <v>621.9</v>
      </c>
      <c r="M335" s="52">
        <v>646.4</v>
      </c>
      <c r="N335" s="52">
        <v>672.4</v>
      </c>
      <c r="O335" s="52">
        <v>699.5</v>
      </c>
      <c r="P335" s="52">
        <v>728</v>
      </c>
      <c r="Q335" s="52">
        <v>757.6</v>
      </c>
    </row>
    <row r="336" spans="1:17" x14ac:dyDescent="0.3">
      <c r="A336" s="93"/>
      <c r="B336" s="7" t="s">
        <v>25</v>
      </c>
      <c r="C336" s="94"/>
      <c r="D336" s="116"/>
      <c r="E336" s="52">
        <v>465.4</v>
      </c>
      <c r="F336" s="52">
        <v>497.5</v>
      </c>
      <c r="G336" s="52">
        <v>533.6</v>
      </c>
      <c r="H336" s="52">
        <v>565.20000000000005</v>
      </c>
      <c r="I336" s="52">
        <v>596.29999999999995</v>
      </c>
      <c r="J336" s="52">
        <v>628.6</v>
      </c>
      <c r="K336" s="52">
        <v>663.2</v>
      </c>
      <c r="L336" s="52">
        <v>700.1</v>
      </c>
      <c r="M336" s="52">
        <v>739</v>
      </c>
      <c r="N336" s="52">
        <v>780.5</v>
      </c>
      <c r="O336" s="52">
        <v>824.2</v>
      </c>
      <c r="P336" s="52">
        <v>870.9</v>
      </c>
      <c r="Q336" s="52">
        <v>920.9</v>
      </c>
    </row>
    <row r="337" spans="1:17" x14ac:dyDescent="0.3">
      <c r="A337" s="93"/>
      <c r="B337" s="7" t="s">
        <v>26</v>
      </c>
      <c r="C337" s="94"/>
      <c r="D337" s="116"/>
      <c r="E337" s="52">
        <v>470.3</v>
      </c>
      <c r="F337" s="52">
        <v>505.6</v>
      </c>
      <c r="G337" s="52">
        <v>548.70000000000005</v>
      </c>
      <c r="H337" s="52">
        <v>581.29999999999995</v>
      </c>
      <c r="I337" s="52">
        <v>616.29999999999995</v>
      </c>
      <c r="J337" s="52">
        <v>653</v>
      </c>
      <c r="K337" s="52">
        <v>692.7</v>
      </c>
      <c r="L337" s="52">
        <v>724.7</v>
      </c>
      <c r="M337" s="52">
        <v>779.4</v>
      </c>
      <c r="N337" s="52">
        <v>827.2</v>
      </c>
      <c r="O337" s="52">
        <v>878</v>
      </c>
      <c r="P337" s="52">
        <v>932.5</v>
      </c>
      <c r="Q337" s="52">
        <v>990.2</v>
      </c>
    </row>
    <row r="338" spans="1:17" ht="19.5" x14ac:dyDescent="0.3">
      <c r="A338" s="93" t="s">
        <v>224</v>
      </c>
      <c r="B338" s="6" t="s">
        <v>225</v>
      </c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10"/>
    </row>
    <row r="339" spans="1:17" x14ac:dyDescent="0.3">
      <c r="A339" s="93"/>
      <c r="B339" s="7" t="s">
        <v>23</v>
      </c>
      <c r="C339" s="94" t="s">
        <v>139</v>
      </c>
      <c r="D339" s="117">
        <v>46155</v>
      </c>
      <c r="E339" s="22">
        <v>46200</v>
      </c>
      <c r="F339" s="22">
        <f t="shared" ref="F339:Q339" si="13">E339+375</f>
        <v>46575</v>
      </c>
      <c r="G339" s="22">
        <f t="shared" si="13"/>
        <v>46950</v>
      </c>
      <c r="H339" s="22">
        <f t="shared" si="13"/>
        <v>47325</v>
      </c>
      <c r="I339" s="22">
        <f t="shared" si="13"/>
        <v>47700</v>
      </c>
      <c r="J339" s="22">
        <f t="shared" si="13"/>
        <v>48075</v>
      </c>
      <c r="K339" s="22">
        <f t="shared" si="13"/>
        <v>48450</v>
      </c>
      <c r="L339" s="22">
        <f t="shared" si="13"/>
        <v>48825</v>
      </c>
      <c r="M339" s="22">
        <f t="shared" si="13"/>
        <v>49200</v>
      </c>
      <c r="N339" s="22">
        <f t="shared" si="13"/>
        <v>49575</v>
      </c>
      <c r="O339" s="22">
        <f t="shared" si="13"/>
        <v>49950</v>
      </c>
      <c r="P339" s="22">
        <f t="shared" si="13"/>
        <v>50325</v>
      </c>
      <c r="Q339" s="22">
        <f t="shared" si="13"/>
        <v>50700</v>
      </c>
    </row>
    <row r="340" spans="1:17" x14ac:dyDescent="0.3">
      <c r="A340" s="93"/>
      <c r="B340" s="7" t="s">
        <v>25</v>
      </c>
      <c r="C340" s="94"/>
      <c r="D340" s="118"/>
      <c r="E340" s="22">
        <v>46575</v>
      </c>
      <c r="F340" s="22">
        <f t="shared" ref="F340:Q340" si="14">E340+425</f>
        <v>47000</v>
      </c>
      <c r="G340" s="22">
        <f t="shared" si="14"/>
        <v>47425</v>
      </c>
      <c r="H340" s="22">
        <f t="shared" si="14"/>
        <v>47850</v>
      </c>
      <c r="I340" s="22">
        <f t="shared" si="14"/>
        <v>48275</v>
      </c>
      <c r="J340" s="22">
        <f t="shared" si="14"/>
        <v>48700</v>
      </c>
      <c r="K340" s="22">
        <f t="shared" si="14"/>
        <v>49125</v>
      </c>
      <c r="L340" s="22">
        <f t="shared" si="14"/>
        <v>49550</v>
      </c>
      <c r="M340" s="22">
        <f t="shared" si="14"/>
        <v>49975</v>
      </c>
      <c r="N340" s="22">
        <f t="shared" si="14"/>
        <v>50400</v>
      </c>
      <c r="O340" s="22">
        <f t="shared" si="14"/>
        <v>50825</v>
      </c>
      <c r="P340" s="22">
        <f t="shared" si="14"/>
        <v>51250</v>
      </c>
      <c r="Q340" s="22">
        <f t="shared" si="14"/>
        <v>51675</v>
      </c>
    </row>
    <row r="341" spans="1:17" x14ac:dyDescent="0.3">
      <c r="A341" s="93"/>
      <c r="B341" s="7" t="s">
        <v>26</v>
      </c>
      <c r="C341" s="94"/>
      <c r="D341" s="119"/>
      <c r="E341" s="22">
        <v>46950</v>
      </c>
      <c r="F341" s="22">
        <f t="shared" ref="F341:Q341" si="15">E341+800</f>
        <v>47750</v>
      </c>
      <c r="G341" s="22">
        <f t="shared" si="15"/>
        <v>48550</v>
      </c>
      <c r="H341" s="22">
        <f t="shared" si="15"/>
        <v>49350</v>
      </c>
      <c r="I341" s="22">
        <f t="shared" si="15"/>
        <v>50150</v>
      </c>
      <c r="J341" s="22">
        <f t="shared" si="15"/>
        <v>50950</v>
      </c>
      <c r="K341" s="22">
        <f t="shared" si="15"/>
        <v>51750</v>
      </c>
      <c r="L341" s="22">
        <f t="shared" si="15"/>
        <v>52550</v>
      </c>
      <c r="M341" s="22">
        <f t="shared" si="15"/>
        <v>53350</v>
      </c>
      <c r="N341" s="22">
        <f t="shared" si="15"/>
        <v>54150</v>
      </c>
      <c r="O341" s="22">
        <f t="shared" si="15"/>
        <v>54950</v>
      </c>
      <c r="P341" s="22">
        <f t="shared" si="15"/>
        <v>55750</v>
      </c>
      <c r="Q341" s="22">
        <f t="shared" si="15"/>
        <v>56550</v>
      </c>
    </row>
    <row r="342" spans="1:17" ht="72.75" customHeight="1" x14ac:dyDescent="0.3">
      <c r="A342" s="93" t="s">
        <v>226</v>
      </c>
      <c r="B342" s="6" t="s">
        <v>227</v>
      </c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10"/>
    </row>
    <row r="343" spans="1:17" x14ac:dyDescent="0.3">
      <c r="A343" s="93"/>
      <c r="B343" s="7" t="s">
        <v>23</v>
      </c>
      <c r="C343" s="94" t="s">
        <v>59</v>
      </c>
      <c r="D343" s="108">
        <v>7.64</v>
      </c>
      <c r="E343" s="16">
        <v>7.7</v>
      </c>
      <c r="F343" s="16">
        <v>8</v>
      </c>
      <c r="G343" s="16">
        <v>10</v>
      </c>
      <c r="H343" s="16">
        <v>12</v>
      </c>
      <c r="I343" s="16">
        <v>13</v>
      </c>
      <c r="J343" s="16">
        <v>15</v>
      </c>
      <c r="K343" s="16">
        <v>17</v>
      </c>
      <c r="L343" s="16">
        <v>17.5</v>
      </c>
      <c r="M343" s="16">
        <v>18</v>
      </c>
      <c r="N343" s="16">
        <v>18.5</v>
      </c>
      <c r="O343" s="16">
        <v>19</v>
      </c>
      <c r="P343" s="16">
        <v>19.5</v>
      </c>
      <c r="Q343" s="16">
        <v>20</v>
      </c>
    </row>
    <row r="344" spans="1:17" x14ac:dyDescent="0.3">
      <c r="A344" s="93"/>
      <c r="B344" s="7" t="s">
        <v>25</v>
      </c>
      <c r="C344" s="94"/>
      <c r="D344" s="109"/>
      <c r="E344" s="16">
        <v>8</v>
      </c>
      <c r="F344" s="16">
        <v>8.6</v>
      </c>
      <c r="G344" s="16">
        <v>11.6</v>
      </c>
      <c r="H344" s="16">
        <v>14.6</v>
      </c>
      <c r="I344" s="16">
        <v>17.600000000000001</v>
      </c>
      <c r="J344" s="16">
        <v>20.6</v>
      </c>
      <c r="K344" s="16">
        <v>23.6</v>
      </c>
      <c r="L344" s="16">
        <v>24.3</v>
      </c>
      <c r="M344" s="16">
        <v>25</v>
      </c>
      <c r="N344" s="16">
        <v>25.7</v>
      </c>
      <c r="O344" s="16">
        <v>26.4</v>
      </c>
      <c r="P344" s="16">
        <v>27.1</v>
      </c>
      <c r="Q344" s="16">
        <v>27.8</v>
      </c>
    </row>
    <row r="345" spans="1:17" x14ac:dyDescent="0.3">
      <c r="A345" s="93"/>
      <c r="B345" s="7" t="s">
        <v>26</v>
      </c>
      <c r="C345" s="94"/>
      <c r="D345" s="110"/>
      <c r="E345" s="16">
        <v>8.5</v>
      </c>
      <c r="F345" s="16">
        <v>9.4</v>
      </c>
      <c r="G345" s="16">
        <v>12.9</v>
      </c>
      <c r="H345" s="16">
        <v>16.399999999999999</v>
      </c>
      <c r="I345" s="16">
        <v>19.899999999999999</v>
      </c>
      <c r="J345" s="16">
        <v>23.4</v>
      </c>
      <c r="K345" s="16">
        <v>26.9</v>
      </c>
      <c r="L345" s="16">
        <v>27.7</v>
      </c>
      <c r="M345" s="16">
        <v>28.5</v>
      </c>
      <c r="N345" s="16">
        <v>29.3</v>
      </c>
      <c r="O345" s="16">
        <v>30.1</v>
      </c>
      <c r="P345" s="16">
        <v>30.9</v>
      </c>
      <c r="Q345" s="16">
        <v>31.3</v>
      </c>
    </row>
    <row r="346" spans="1:17" ht="19.5" x14ac:dyDescent="0.3">
      <c r="A346" s="111" t="s">
        <v>228</v>
      </c>
      <c r="B346" s="81" t="s">
        <v>229</v>
      </c>
      <c r="C346" s="77"/>
      <c r="D346" s="77"/>
      <c r="E346" s="77"/>
      <c r="F346" s="77"/>
      <c r="G346" s="77"/>
      <c r="H346" s="77"/>
      <c r="I346" s="77"/>
      <c r="J346" s="77"/>
      <c r="K346" s="77"/>
      <c r="L346" s="77"/>
      <c r="M346" s="77"/>
      <c r="N346" s="77"/>
      <c r="O346" s="77"/>
      <c r="P346" s="77"/>
      <c r="Q346" s="78"/>
    </row>
    <row r="347" spans="1:17" x14ac:dyDescent="0.3">
      <c r="A347" s="111"/>
      <c r="B347" s="79" t="s">
        <v>23</v>
      </c>
      <c r="C347" s="112" t="s">
        <v>36</v>
      </c>
      <c r="D347" s="113">
        <v>843.89</v>
      </c>
      <c r="E347" s="113">
        <v>1042</v>
      </c>
      <c r="F347" s="82">
        <v>1052.4000000000001</v>
      </c>
      <c r="G347" s="82">
        <v>1062.9000000000001</v>
      </c>
      <c r="H347" s="82">
        <v>1073.5</v>
      </c>
      <c r="I347" s="82">
        <v>1084.23</v>
      </c>
      <c r="J347" s="82">
        <v>1095.05</v>
      </c>
      <c r="K347" s="82">
        <v>1105.9000000000001</v>
      </c>
      <c r="L347" s="82">
        <v>1116.9000000000001</v>
      </c>
      <c r="M347" s="82">
        <v>1128.05</v>
      </c>
      <c r="N347" s="82">
        <v>1139.3</v>
      </c>
      <c r="O347" s="82">
        <v>1150.5999999999999</v>
      </c>
      <c r="P347" s="82">
        <v>1162.0999999999999</v>
      </c>
      <c r="Q347" s="82">
        <v>1173.7</v>
      </c>
    </row>
    <row r="348" spans="1:17" x14ac:dyDescent="0.3">
      <c r="A348" s="111"/>
      <c r="B348" s="79" t="s">
        <v>25</v>
      </c>
      <c r="C348" s="112"/>
      <c r="D348" s="114"/>
      <c r="E348" s="114">
        <v>505460</v>
      </c>
      <c r="F348" s="82">
        <v>1062</v>
      </c>
      <c r="G348" s="82">
        <v>1072</v>
      </c>
      <c r="H348" s="82">
        <v>1156</v>
      </c>
      <c r="I348" s="82">
        <v>1194</v>
      </c>
      <c r="J348" s="82">
        <v>1250</v>
      </c>
      <c r="K348" s="82">
        <v>1270</v>
      </c>
      <c r="L348" s="82">
        <v>1308</v>
      </c>
      <c r="M348" s="82">
        <v>1346</v>
      </c>
      <c r="N348" s="82">
        <v>1384</v>
      </c>
      <c r="O348" s="82">
        <v>1460</v>
      </c>
      <c r="P348" s="82">
        <v>1468</v>
      </c>
      <c r="Q348" s="82">
        <v>1500</v>
      </c>
    </row>
    <row r="349" spans="1:17" x14ac:dyDescent="0.3">
      <c r="A349" s="111"/>
      <c r="B349" s="79" t="s">
        <v>26</v>
      </c>
      <c r="C349" s="112"/>
      <c r="D349" s="115"/>
      <c r="E349" s="115">
        <v>510566</v>
      </c>
      <c r="F349" s="82">
        <v>1067</v>
      </c>
      <c r="G349" s="82">
        <v>1078</v>
      </c>
      <c r="H349" s="82">
        <v>1282</v>
      </c>
      <c r="I349" s="82">
        <v>1362</v>
      </c>
      <c r="J349" s="82">
        <v>1500</v>
      </c>
      <c r="K349" s="82">
        <v>1522</v>
      </c>
      <c r="L349" s="82">
        <v>1602</v>
      </c>
      <c r="M349" s="82">
        <v>1682</v>
      </c>
      <c r="N349" s="82">
        <v>1762</v>
      </c>
      <c r="O349" s="82">
        <v>1908</v>
      </c>
      <c r="P349" s="82">
        <v>1922</v>
      </c>
      <c r="Q349" s="82">
        <v>2000</v>
      </c>
    </row>
    <row r="350" spans="1:17" x14ac:dyDescent="0.3">
      <c r="A350" s="17" t="s">
        <v>230</v>
      </c>
      <c r="B350" s="99" t="s">
        <v>273</v>
      </c>
      <c r="C350" s="99"/>
      <c r="D350" s="99"/>
      <c r="E350" s="99"/>
      <c r="F350" s="99"/>
      <c r="G350" s="99"/>
      <c r="H350" s="99"/>
      <c r="I350" s="99"/>
      <c r="J350" s="99"/>
      <c r="K350" s="99"/>
      <c r="L350" s="99"/>
      <c r="M350" s="99"/>
      <c r="N350" s="99"/>
      <c r="O350" s="99"/>
      <c r="P350" s="99"/>
      <c r="Q350" s="99"/>
    </row>
    <row r="351" spans="1:17" ht="75.75" customHeight="1" x14ac:dyDescent="0.3">
      <c r="A351" s="17"/>
      <c r="B351" s="106" t="s">
        <v>231</v>
      </c>
      <c r="C351" s="106"/>
      <c r="D351" s="106"/>
      <c r="E351" s="106"/>
      <c r="F351" s="106"/>
      <c r="G351" s="106"/>
      <c r="H351" s="106"/>
      <c r="I351" s="106"/>
      <c r="J351" s="106"/>
      <c r="K351" s="106"/>
      <c r="L351" s="106"/>
      <c r="M351" s="106"/>
      <c r="N351" s="106"/>
      <c r="O351" s="106"/>
      <c r="P351" s="106"/>
      <c r="Q351" s="106"/>
    </row>
    <row r="352" spans="1:17" ht="58.5" x14ac:dyDescent="0.3">
      <c r="A352" s="93" t="s">
        <v>232</v>
      </c>
      <c r="B352" s="6" t="s">
        <v>233</v>
      </c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10"/>
    </row>
    <row r="353" spans="1:17" x14ac:dyDescent="0.3">
      <c r="A353" s="93"/>
      <c r="B353" s="7" t="s">
        <v>23</v>
      </c>
      <c r="C353" s="94" t="s">
        <v>59</v>
      </c>
      <c r="D353" s="107">
        <v>106.5</v>
      </c>
      <c r="E353" s="11">
        <v>101.2</v>
      </c>
      <c r="F353" s="11">
        <v>100.694</v>
      </c>
      <c r="G353" s="11">
        <v>101.902328</v>
      </c>
      <c r="H353" s="11">
        <v>103.328960592</v>
      </c>
      <c r="I353" s="11">
        <v>104.465579158512</v>
      </c>
      <c r="J353" s="11">
        <v>104.98790705430456</v>
      </c>
      <c r="K353" s="11">
        <v>104.88291914725026</v>
      </c>
      <c r="L353" s="11">
        <v>105.93174833872276</v>
      </c>
      <c r="M353" s="11">
        <v>107.83851980881977</v>
      </c>
      <c r="N353" s="11">
        <v>109.99529020499615</v>
      </c>
      <c r="O353" s="11">
        <v>111.86521013848109</v>
      </c>
      <c r="P353" s="11">
        <v>113.43132308041983</v>
      </c>
      <c r="Q353" s="11">
        <v>114.33877366506319</v>
      </c>
    </row>
    <row r="354" spans="1:17" x14ac:dyDescent="0.3">
      <c r="A354" s="93"/>
      <c r="B354" s="7" t="s">
        <v>25</v>
      </c>
      <c r="C354" s="94"/>
      <c r="D354" s="107"/>
      <c r="E354" s="11">
        <v>101.2</v>
      </c>
      <c r="F354" s="11">
        <v>102.6168</v>
      </c>
      <c r="G354" s="11">
        <v>104.46390240000001</v>
      </c>
      <c r="H354" s="11">
        <v>106.7621082528</v>
      </c>
      <c r="I354" s="11">
        <v>108.79058830960319</v>
      </c>
      <c r="J354" s="11">
        <v>110.20486595762806</v>
      </c>
      <c r="K354" s="11">
        <v>110.97630001933145</v>
      </c>
      <c r="L354" s="11">
        <v>112.75192081964074</v>
      </c>
      <c r="M354" s="11">
        <v>115.34521499849249</v>
      </c>
      <c r="N354" s="11">
        <v>118.92091666344577</v>
      </c>
      <c r="O354" s="11">
        <v>121.77501866336844</v>
      </c>
      <c r="P354" s="11">
        <v>124.21051903663582</v>
      </c>
      <c r="Q354" s="11">
        <v>126.57051889833191</v>
      </c>
    </row>
    <row r="355" spans="1:17" x14ac:dyDescent="0.3">
      <c r="A355" s="93"/>
      <c r="B355" s="7" t="s">
        <v>26</v>
      </c>
      <c r="C355" s="94"/>
      <c r="D355" s="107"/>
      <c r="E355" s="11">
        <v>101.2</v>
      </c>
      <c r="F355" s="11">
        <v>107.3732</v>
      </c>
      <c r="G355" s="11">
        <v>114.13771159999999</v>
      </c>
      <c r="H355" s="11">
        <v>121.4425251424</v>
      </c>
      <c r="I355" s="11">
        <v>128.4861916006592</v>
      </c>
      <c r="J355" s="11">
        <v>135.55293213869544</v>
      </c>
      <c r="K355" s="11">
        <v>142.60168460990764</v>
      </c>
      <c r="L355" s="11">
        <v>150.15957389423272</v>
      </c>
      <c r="M355" s="11">
        <v>158.26819088452129</v>
      </c>
      <c r="N355" s="11">
        <v>166.97294138316997</v>
      </c>
      <c r="O355" s="11">
        <v>173.81883197987995</v>
      </c>
      <c r="P355" s="11">
        <v>181.1192229230349</v>
      </c>
      <c r="Q355" s="11">
        <v>188.90734950872542</v>
      </c>
    </row>
    <row r="356" spans="1:17" ht="56.25" customHeight="1" x14ac:dyDescent="0.3">
      <c r="A356" s="93" t="s">
        <v>234</v>
      </c>
      <c r="B356" s="6" t="s">
        <v>235</v>
      </c>
      <c r="C356" s="4"/>
      <c r="D356" s="21"/>
      <c r="E356" s="17"/>
      <c r="F356" s="17"/>
      <c r="G356" s="11"/>
      <c r="H356" s="11"/>
      <c r="I356" s="11"/>
      <c r="J356" s="11"/>
      <c r="K356" s="17"/>
      <c r="L356" s="17"/>
      <c r="M356" s="11"/>
      <c r="N356" s="11"/>
      <c r="O356" s="11"/>
      <c r="P356" s="17"/>
      <c r="Q356" s="10"/>
    </row>
    <row r="357" spans="1:17" x14ac:dyDescent="0.3">
      <c r="A357" s="93"/>
      <c r="B357" s="7" t="s">
        <v>23</v>
      </c>
      <c r="C357" s="94" t="s">
        <v>236</v>
      </c>
      <c r="D357" s="94">
        <v>32</v>
      </c>
      <c r="E357" s="4">
        <v>30</v>
      </c>
      <c r="F357" s="4">
        <v>30</v>
      </c>
      <c r="G357" s="4">
        <v>29</v>
      </c>
      <c r="H357" s="4">
        <v>27</v>
      </c>
      <c r="I357" s="4">
        <v>26</v>
      </c>
      <c r="J357" s="4">
        <v>25</v>
      </c>
      <c r="K357" s="4">
        <v>24</v>
      </c>
      <c r="L357" s="4">
        <v>22</v>
      </c>
      <c r="M357" s="4">
        <v>21</v>
      </c>
      <c r="N357" s="4">
        <v>19</v>
      </c>
      <c r="O357" s="4">
        <v>17</v>
      </c>
      <c r="P357" s="4">
        <v>16</v>
      </c>
      <c r="Q357" s="22">
        <v>15</v>
      </c>
    </row>
    <row r="358" spans="1:17" x14ac:dyDescent="0.3">
      <c r="A358" s="93"/>
      <c r="B358" s="7" t="s">
        <v>25</v>
      </c>
      <c r="C358" s="94"/>
      <c r="D358" s="94"/>
      <c r="E358" s="4">
        <v>30</v>
      </c>
      <c r="F358" s="4">
        <v>30</v>
      </c>
      <c r="G358" s="4">
        <v>29</v>
      </c>
      <c r="H358" s="4">
        <v>27</v>
      </c>
      <c r="I358" s="4">
        <v>26</v>
      </c>
      <c r="J358" s="4">
        <v>25</v>
      </c>
      <c r="K358" s="4">
        <v>24</v>
      </c>
      <c r="L358" s="4">
        <v>22</v>
      </c>
      <c r="M358" s="4">
        <v>21</v>
      </c>
      <c r="N358" s="4">
        <v>19</v>
      </c>
      <c r="O358" s="4">
        <v>17</v>
      </c>
      <c r="P358" s="4">
        <v>16</v>
      </c>
      <c r="Q358" s="4">
        <v>15</v>
      </c>
    </row>
    <row r="359" spans="1:17" x14ac:dyDescent="0.3">
      <c r="A359" s="93"/>
      <c r="B359" s="7" t="s">
        <v>26</v>
      </c>
      <c r="C359" s="94"/>
      <c r="D359" s="94"/>
      <c r="E359" s="4">
        <v>30</v>
      </c>
      <c r="F359" s="4">
        <v>30</v>
      </c>
      <c r="G359" s="4">
        <v>29</v>
      </c>
      <c r="H359" s="4">
        <v>27</v>
      </c>
      <c r="I359" s="4">
        <v>26</v>
      </c>
      <c r="J359" s="4">
        <v>25</v>
      </c>
      <c r="K359" s="4">
        <v>24</v>
      </c>
      <c r="L359" s="4">
        <v>22</v>
      </c>
      <c r="M359" s="4">
        <v>21</v>
      </c>
      <c r="N359" s="4">
        <v>19</v>
      </c>
      <c r="O359" s="4">
        <v>17</v>
      </c>
      <c r="P359" s="4">
        <v>16</v>
      </c>
      <c r="Q359" s="4">
        <v>15</v>
      </c>
    </row>
    <row r="360" spans="1:17" ht="20.25" x14ac:dyDescent="0.3">
      <c r="A360" s="18">
        <v>4</v>
      </c>
      <c r="B360" s="104" t="s">
        <v>237</v>
      </c>
      <c r="C360" s="104"/>
      <c r="D360" s="104"/>
      <c r="E360" s="104"/>
      <c r="F360" s="104"/>
      <c r="G360" s="104"/>
      <c r="H360" s="104"/>
      <c r="I360" s="104"/>
      <c r="J360" s="104"/>
      <c r="K360" s="104"/>
      <c r="L360" s="104"/>
      <c r="M360" s="104"/>
      <c r="N360" s="104"/>
      <c r="O360" s="104"/>
      <c r="P360" s="104"/>
      <c r="Q360" s="104"/>
    </row>
    <row r="361" spans="1:17" x14ac:dyDescent="0.3">
      <c r="A361" s="17" t="s">
        <v>238</v>
      </c>
      <c r="B361" s="99" t="s">
        <v>274</v>
      </c>
      <c r="C361" s="99"/>
      <c r="D361" s="99"/>
      <c r="E361" s="99"/>
      <c r="F361" s="99"/>
      <c r="G361" s="99"/>
      <c r="H361" s="99"/>
      <c r="I361" s="99"/>
      <c r="J361" s="99"/>
      <c r="K361" s="99"/>
      <c r="L361" s="99"/>
      <c r="M361" s="99"/>
      <c r="N361" s="99"/>
      <c r="O361" s="99"/>
      <c r="P361" s="99"/>
      <c r="Q361" s="99"/>
    </row>
    <row r="362" spans="1:17" ht="80.25" customHeight="1" x14ac:dyDescent="0.3">
      <c r="A362" s="93" t="s">
        <v>239</v>
      </c>
      <c r="B362" s="83" t="s">
        <v>240</v>
      </c>
      <c r="C362" s="4"/>
      <c r="D362" s="21"/>
      <c r="E362" s="17"/>
      <c r="F362" s="17"/>
      <c r="G362" s="11"/>
      <c r="H362" s="11"/>
      <c r="I362" s="11"/>
      <c r="J362" s="11"/>
      <c r="K362" s="17"/>
      <c r="L362" s="17"/>
      <c r="M362" s="11"/>
      <c r="N362" s="11"/>
      <c r="O362" s="11"/>
      <c r="P362" s="17"/>
      <c r="Q362" s="10"/>
    </row>
    <row r="363" spans="1:17" x14ac:dyDescent="0.3">
      <c r="A363" s="93"/>
      <c r="B363" s="7" t="s">
        <v>23</v>
      </c>
      <c r="C363" s="97" t="s">
        <v>44</v>
      </c>
      <c r="D363" s="105">
        <v>0</v>
      </c>
      <c r="E363" s="84">
        <v>1</v>
      </c>
      <c r="F363" s="85">
        <v>1</v>
      </c>
      <c r="G363" s="85">
        <v>1</v>
      </c>
      <c r="H363" s="85">
        <v>1</v>
      </c>
      <c r="I363" s="85">
        <v>1</v>
      </c>
      <c r="J363" s="85">
        <v>1</v>
      </c>
      <c r="K363" s="85">
        <v>1</v>
      </c>
      <c r="L363" s="85">
        <v>1</v>
      </c>
      <c r="M363" s="85">
        <v>1</v>
      </c>
      <c r="N363" s="85">
        <v>1</v>
      </c>
      <c r="O363" s="85">
        <v>1</v>
      </c>
      <c r="P363" s="85">
        <v>1</v>
      </c>
      <c r="Q363" s="85">
        <v>1</v>
      </c>
    </row>
    <row r="364" spans="1:17" x14ac:dyDescent="0.3">
      <c r="A364" s="93"/>
      <c r="B364" s="7" t="s">
        <v>25</v>
      </c>
      <c r="C364" s="97"/>
      <c r="D364" s="105"/>
      <c r="E364" s="84">
        <v>1</v>
      </c>
      <c r="F364" s="85">
        <v>1</v>
      </c>
      <c r="G364" s="85">
        <v>1</v>
      </c>
      <c r="H364" s="85">
        <v>2</v>
      </c>
      <c r="I364" s="85">
        <v>2</v>
      </c>
      <c r="J364" s="85">
        <v>2</v>
      </c>
      <c r="K364" s="85">
        <v>2</v>
      </c>
      <c r="L364" s="85">
        <v>2</v>
      </c>
      <c r="M364" s="85">
        <v>2</v>
      </c>
      <c r="N364" s="85">
        <v>2</v>
      </c>
      <c r="O364" s="85">
        <v>2</v>
      </c>
      <c r="P364" s="85">
        <v>2</v>
      </c>
      <c r="Q364" s="85">
        <v>2</v>
      </c>
    </row>
    <row r="365" spans="1:17" x14ac:dyDescent="0.3">
      <c r="A365" s="93"/>
      <c r="B365" s="7" t="s">
        <v>26</v>
      </c>
      <c r="C365" s="97"/>
      <c r="D365" s="105"/>
      <c r="E365" s="84">
        <v>1</v>
      </c>
      <c r="F365" s="85">
        <v>1</v>
      </c>
      <c r="G365" s="85">
        <v>2</v>
      </c>
      <c r="H365" s="85">
        <v>3</v>
      </c>
      <c r="I365" s="85">
        <v>3</v>
      </c>
      <c r="J365" s="85">
        <v>4</v>
      </c>
      <c r="K365" s="85">
        <v>4</v>
      </c>
      <c r="L365" s="85">
        <v>4</v>
      </c>
      <c r="M365" s="85">
        <v>5</v>
      </c>
      <c r="N365" s="85">
        <v>5</v>
      </c>
      <c r="O365" s="85">
        <v>5</v>
      </c>
      <c r="P365" s="85">
        <v>5</v>
      </c>
      <c r="Q365" s="85">
        <v>5</v>
      </c>
    </row>
    <row r="366" spans="1:17" ht="80.25" customHeight="1" x14ac:dyDescent="0.3">
      <c r="A366" s="93" t="s">
        <v>241</v>
      </c>
      <c r="B366" s="6" t="s">
        <v>242</v>
      </c>
      <c r="C366" s="4"/>
      <c r="D366" s="21"/>
      <c r="E366" s="17"/>
      <c r="F366" s="17"/>
      <c r="G366" s="11"/>
      <c r="H366" s="11"/>
      <c r="I366" s="11"/>
      <c r="J366" s="11"/>
      <c r="K366" s="17"/>
      <c r="L366" s="17"/>
      <c r="M366" s="11"/>
      <c r="N366" s="11"/>
      <c r="O366" s="11"/>
      <c r="P366" s="17"/>
      <c r="Q366" s="10"/>
    </row>
    <row r="367" spans="1:17" x14ac:dyDescent="0.3">
      <c r="A367" s="93"/>
      <c r="B367" s="7" t="s">
        <v>23</v>
      </c>
      <c r="C367" s="97" t="s">
        <v>139</v>
      </c>
      <c r="D367" s="95">
        <v>0</v>
      </c>
      <c r="E367" s="86">
        <v>1</v>
      </c>
      <c r="F367" s="86">
        <v>1</v>
      </c>
      <c r="G367" s="86">
        <v>1</v>
      </c>
      <c r="H367" s="86">
        <v>1</v>
      </c>
      <c r="I367" s="86">
        <v>1</v>
      </c>
      <c r="J367" s="86">
        <v>2</v>
      </c>
      <c r="K367" s="86">
        <v>2</v>
      </c>
      <c r="L367" s="86">
        <v>2</v>
      </c>
      <c r="M367" s="86">
        <v>3</v>
      </c>
      <c r="N367" s="86">
        <v>3</v>
      </c>
      <c r="O367" s="86">
        <v>3</v>
      </c>
      <c r="P367" s="86">
        <v>4</v>
      </c>
      <c r="Q367" s="86">
        <v>4</v>
      </c>
    </row>
    <row r="368" spans="1:17" x14ac:dyDescent="0.3">
      <c r="A368" s="93"/>
      <c r="B368" s="7" t="s">
        <v>25</v>
      </c>
      <c r="C368" s="97"/>
      <c r="D368" s="95"/>
      <c r="E368" s="86">
        <v>1</v>
      </c>
      <c r="F368" s="86">
        <v>2</v>
      </c>
      <c r="G368" s="86">
        <v>3</v>
      </c>
      <c r="H368" s="86">
        <v>4</v>
      </c>
      <c r="I368" s="86">
        <v>5</v>
      </c>
      <c r="J368" s="86">
        <v>6</v>
      </c>
      <c r="K368" s="86">
        <v>7</v>
      </c>
      <c r="L368" s="86">
        <v>8</v>
      </c>
      <c r="M368" s="86">
        <v>9</v>
      </c>
      <c r="N368" s="86">
        <v>10</v>
      </c>
      <c r="O368" s="86">
        <v>11</v>
      </c>
      <c r="P368" s="86">
        <v>12</v>
      </c>
      <c r="Q368" s="86">
        <v>13</v>
      </c>
    </row>
    <row r="369" spans="1:17" x14ac:dyDescent="0.3">
      <c r="A369" s="93"/>
      <c r="B369" s="7" t="s">
        <v>26</v>
      </c>
      <c r="C369" s="97"/>
      <c r="D369" s="95"/>
      <c r="E369" s="86">
        <v>1</v>
      </c>
      <c r="F369" s="86">
        <v>4</v>
      </c>
      <c r="G369" s="86">
        <v>7</v>
      </c>
      <c r="H369" s="86">
        <v>10</v>
      </c>
      <c r="I369" s="86">
        <v>13</v>
      </c>
      <c r="J369" s="86">
        <v>16</v>
      </c>
      <c r="K369" s="86">
        <v>19</v>
      </c>
      <c r="L369" s="86">
        <v>22</v>
      </c>
      <c r="M369" s="86">
        <v>25</v>
      </c>
      <c r="N369" s="86">
        <v>28</v>
      </c>
      <c r="O369" s="86">
        <v>31</v>
      </c>
      <c r="P369" s="86">
        <v>37</v>
      </c>
      <c r="Q369" s="86">
        <v>41</v>
      </c>
    </row>
    <row r="370" spans="1:17" ht="39" x14ac:dyDescent="0.3">
      <c r="A370" s="93" t="s">
        <v>243</v>
      </c>
      <c r="B370" s="6" t="s">
        <v>244</v>
      </c>
      <c r="C370" s="4"/>
      <c r="D370" s="21"/>
      <c r="E370" s="17"/>
      <c r="F370" s="17"/>
      <c r="G370" s="11"/>
      <c r="H370" s="11"/>
      <c r="I370" s="11"/>
      <c r="J370" s="11"/>
      <c r="K370" s="17"/>
      <c r="L370" s="17"/>
      <c r="M370" s="11"/>
      <c r="N370" s="11"/>
      <c r="O370" s="11"/>
      <c r="P370" s="17"/>
      <c r="Q370" s="10"/>
    </row>
    <row r="371" spans="1:17" x14ac:dyDescent="0.3">
      <c r="A371" s="93"/>
      <c r="B371" s="7" t="s">
        <v>23</v>
      </c>
      <c r="C371" s="94" t="s">
        <v>139</v>
      </c>
      <c r="D371" s="95">
        <v>0</v>
      </c>
      <c r="E371" s="84">
        <v>0</v>
      </c>
      <c r="F371" s="84">
        <v>4</v>
      </c>
      <c r="G371" s="85">
        <v>6</v>
      </c>
      <c r="H371" s="85">
        <v>8</v>
      </c>
      <c r="I371" s="85">
        <v>10</v>
      </c>
      <c r="J371" s="85">
        <v>12</v>
      </c>
      <c r="K371" s="85">
        <v>14</v>
      </c>
      <c r="L371" s="85">
        <v>16</v>
      </c>
      <c r="M371" s="85">
        <v>18</v>
      </c>
      <c r="N371" s="85">
        <v>20</v>
      </c>
      <c r="O371" s="85">
        <v>22</v>
      </c>
      <c r="P371" s="85">
        <v>24</v>
      </c>
      <c r="Q371" s="85">
        <v>26</v>
      </c>
    </row>
    <row r="372" spans="1:17" x14ac:dyDescent="0.3">
      <c r="A372" s="93"/>
      <c r="B372" s="7" t="s">
        <v>25</v>
      </c>
      <c r="C372" s="94"/>
      <c r="D372" s="95"/>
      <c r="E372" s="84">
        <v>0</v>
      </c>
      <c r="F372" s="84">
        <v>4</v>
      </c>
      <c r="G372" s="85">
        <v>7</v>
      </c>
      <c r="H372" s="85">
        <v>10</v>
      </c>
      <c r="I372" s="85">
        <v>13</v>
      </c>
      <c r="J372" s="85">
        <v>16</v>
      </c>
      <c r="K372" s="85">
        <v>19</v>
      </c>
      <c r="L372" s="85">
        <v>22</v>
      </c>
      <c r="M372" s="85">
        <v>25</v>
      </c>
      <c r="N372" s="85">
        <v>28</v>
      </c>
      <c r="O372" s="85">
        <v>31</v>
      </c>
      <c r="P372" s="85">
        <v>34</v>
      </c>
      <c r="Q372" s="85">
        <v>37</v>
      </c>
    </row>
    <row r="373" spans="1:17" x14ac:dyDescent="0.3">
      <c r="A373" s="93"/>
      <c r="B373" s="7" t="s">
        <v>26</v>
      </c>
      <c r="C373" s="94"/>
      <c r="D373" s="95"/>
      <c r="E373" s="84">
        <v>0</v>
      </c>
      <c r="F373" s="84">
        <v>4</v>
      </c>
      <c r="G373" s="85">
        <v>8</v>
      </c>
      <c r="H373" s="85">
        <v>12</v>
      </c>
      <c r="I373" s="85">
        <v>16</v>
      </c>
      <c r="J373" s="85">
        <v>20</v>
      </c>
      <c r="K373" s="85">
        <v>24</v>
      </c>
      <c r="L373" s="85">
        <v>28</v>
      </c>
      <c r="M373" s="85">
        <v>32</v>
      </c>
      <c r="N373" s="85">
        <v>36</v>
      </c>
      <c r="O373" s="85">
        <v>40</v>
      </c>
      <c r="P373" s="85">
        <v>44</v>
      </c>
      <c r="Q373" s="85">
        <v>48</v>
      </c>
    </row>
    <row r="374" spans="1:17" x14ac:dyDescent="0.3">
      <c r="A374" s="17" t="s">
        <v>245</v>
      </c>
      <c r="B374" s="99" t="s">
        <v>275</v>
      </c>
      <c r="C374" s="99"/>
      <c r="D374" s="99"/>
      <c r="E374" s="99"/>
      <c r="F374" s="99"/>
      <c r="G374" s="99"/>
      <c r="H374" s="99"/>
      <c r="I374" s="99"/>
      <c r="J374" s="99"/>
      <c r="K374" s="99"/>
      <c r="L374" s="99"/>
      <c r="M374" s="99"/>
      <c r="N374" s="99"/>
      <c r="O374" s="99"/>
      <c r="P374" s="99"/>
      <c r="Q374" s="99"/>
    </row>
    <row r="375" spans="1:17" ht="138.75" customHeight="1" x14ac:dyDescent="0.3">
      <c r="A375" s="93" t="s">
        <v>246</v>
      </c>
      <c r="B375" s="6" t="s">
        <v>247</v>
      </c>
      <c r="C375" s="4"/>
      <c r="D375" s="21"/>
      <c r="E375" s="17"/>
      <c r="F375" s="17"/>
      <c r="G375" s="11"/>
      <c r="H375" s="11"/>
      <c r="I375" s="11"/>
      <c r="J375" s="11"/>
      <c r="K375" s="17"/>
      <c r="L375" s="17"/>
      <c r="M375" s="11"/>
      <c r="N375" s="11"/>
      <c r="O375" s="11"/>
      <c r="P375" s="17"/>
      <c r="Q375" s="10"/>
    </row>
    <row r="376" spans="1:17" x14ac:dyDescent="0.3">
      <c r="A376" s="93"/>
      <c r="B376" s="7" t="s">
        <v>23</v>
      </c>
      <c r="C376" s="97" t="s">
        <v>59</v>
      </c>
      <c r="D376" s="103">
        <v>90</v>
      </c>
      <c r="E376" s="87">
        <v>89</v>
      </c>
      <c r="F376" s="87">
        <v>90</v>
      </c>
      <c r="G376" s="87">
        <v>91</v>
      </c>
      <c r="H376" s="87">
        <v>92</v>
      </c>
      <c r="I376" s="87">
        <v>93</v>
      </c>
      <c r="J376" s="87">
        <v>94</v>
      </c>
      <c r="K376" s="87">
        <v>95</v>
      </c>
      <c r="L376" s="87">
        <v>96</v>
      </c>
      <c r="M376" s="87">
        <v>96</v>
      </c>
      <c r="N376" s="87">
        <v>96</v>
      </c>
      <c r="O376" s="87">
        <v>96</v>
      </c>
      <c r="P376" s="87">
        <v>96</v>
      </c>
      <c r="Q376" s="87">
        <v>97</v>
      </c>
    </row>
    <row r="377" spans="1:17" x14ac:dyDescent="0.3">
      <c r="A377" s="93"/>
      <c r="B377" s="7" t="s">
        <v>25</v>
      </c>
      <c r="C377" s="97"/>
      <c r="D377" s="103"/>
      <c r="E377" s="87">
        <v>90</v>
      </c>
      <c r="F377" s="87">
        <v>91</v>
      </c>
      <c r="G377" s="87">
        <v>92</v>
      </c>
      <c r="H377" s="87">
        <v>93</v>
      </c>
      <c r="I377" s="87">
        <v>94</v>
      </c>
      <c r="J377" s="87">
        <v>95</v>
      </c>
      <c r="K377" s="87">
        <v>96</v>
      </c>
      <c r="L377" s="87">
        <v>97</v>
      </c>
      <c r="M377" s="87">
        <v>97</v>
      </c>
      <c r="N377" s="87">
        <v>97</v>
      </c>
      <c r="O377" s="87">
        <v>97</v>
      </c>
      <c r="P377" s="87">
        <v>97</v>
      </c>
      <c r="Q377" s="87">
        <v>98</v>
      </c>
    </row>
    <row r="378" spans="1:17" x14ac:dyDescent="0.3">
      <c r="A378" s="93"/>
      <c r="B378" s="7" t="s">
        <v>26</v>
      </c>
      <c r="C378" s="97"/>
      <c r="D378" s="103"/>
      <c r="E378" s="87">
        <v>91</v>
      </c>
      <c r="F378" s="87">
        <v>92</v>
      </c>
      <c r="G378" s="87">
        <v>93</v>
      </c>
      <c r="H378" s="87">
        <v>94</v>
      </c>
      <c r="I378" s="87">
        <v>95</v>
      </c>
      <c r="J378" s="87">
        <v>96</v>
      </c>
      <c r="K378" s="87">
        <v>97</v>
      </c>
      <c r="L378" s="87">
        <v>98</v>
      </c>
      <c r="M378" s="87">
        <v>98</v>
      </c>
      <c r="N378" s="87">
        <v>98</v>
      </c>
      <c r="O378" s="87">
        <v>98</v>
      </c>
      <c r="P378" s="87">
        <v>98</v>
      </c>
      <c r="Q378" s="87">
        <v>99</v>
      </c>
    </row>
    <row r="379" spans="1:17" ht="78.75" customHeight="1" x14ac:dyDescent="0.3">
      <c r="A379" s="93" t="s">
        <v>248</v>
      </c>
      <c r="B379" s="6" t="s">
        <v>249</v>
      </c>
      <c r="C379" s="4"/>
      <c r="D379" s="21"/>
      <c r="E379" s="17"/>
      <c r="F379" s="17"/>
      <c r="G379" s="11"/>
      <c r="H379" s="11"/>
      <c r="I379" s="11"/>
      <c r="J379" s="11"/>
      <c r="K379" s="17"/>
      <c r="L379" s="17"/>
      <c r="M379" s="11"/>
      <c r="N379" s="11"/>
      <c r="O379" s="11"/>
      <c r="P379" s="17"/>
      <c r="Q379" s="10"/>
    </row>
    <row r="380" spans="1:17" x14ac:dyDescent="0.3">
      <c r="A380" s="93"/>
      <c r="B380" s="7" t="s">
        <v>23</v>
      </c>
      <c r="C380" s="97" t="s">
        <v>59</v>
      </c>
      <c r="D380" s="98">
        <v>95</v>
      </c>
      <c r="E380" s="88">
        <v>95</v>
      </c>
      <c r="F380" s="88">
        <v>95</v>
      </c>
      <c r="G380" s="88">
        <v>95</v>
      </c>
      <c r="H380" s="88">
        <v>96</v>
      </c>
      <c r="I380" s="88">
        <v>97</v>
      </c>
      <c r="J380" s="88">
        <v>98</v>
      </c>
      <c r="K380" s="88">
        <v>98</v>
      </c>
      <c r="L380" s="88">
        <v>98</v>
      </c>
      <c r="M380" s="88">
        <v>98</v>
      </c>
      <c r="N380" s="88">
        <v>98</v>
      </c>
      <c r="O380" s="88">
        <v>98</v>
      </c>
      <c r="P380" s="88">
        <v>98</v>
      </c>
      <c r="Q380" s="88">
        <v>98</v>
      </c>
    </row>
    <row r="381" spans="1:17" x14ac:dyDescent="0.3">
      <c r="A381" s="93"/>
      <c r="B381" s="7" t="s">
        <v>25</v>
      </c>
      <c r="C381" s="97"/>
      <c r="D381" s="98"/>
      <c r="E381" s="89">
        <v>95</v>
      </c>
      <c r="F381" s="89">
        <v>95</v>
      </c>
      <c r="G381" s="88">
        <v>96</v>
      </c>
      <c r="H381" s="88">
        <v>97</v>
      </c>
      <c r="I381" s="89">
        <v>98</v>
      </c>
      <c r="J381" s="89">
        <v>99</v>
      </c>
      <c r="K381" s="89">
        <v>99</v>
      </c>
      <c r="L381" s="89">
        <v>99</v>
      </c>
      <c r="M381" s="89">
        <v>99</v>
      </c>
      <c r="N381" s="89">
        <v>99</v>
      </c>
      <c r="O381" s="89">
        <v>99</v>
      </c>
      <c r="P381" s="89">
        <v>99</v>
      </c>
      <c r="Q381" s="89">
        <v>100</v>
      </c>
    </row>
    <row r="382" spans="1:17" x14ac:dyDescent="0.3">
      <c r="A382" s="93"/>
      <c r="B382" s="7" t="s">
        <v>26</v>
      </c>
      <c r="C382" s="97"/>
      <c r="D382" s="98"/>
      <c r="E382" s="88">
        <v>97</v>
      </c>
      <c r="F382" s="88">
        <v>99</v>
      </c>
      <c r="G382" s="88">
        <v>99</v>
      </c>
      <c r="H382" s="88">
        <v>99</v>
      </c>
      <c r="I382" s="88">
        <v>99</v>
      </c>
      <c r="J382" s="88">
        <v>99</v>
      </c>
      <c r="K382" s="88">
        <v>99</v>
      </c>
      <c r="L382" s="88">
        <v>100</v>
      </c>
      <c r="M382" s="88">
        <v>100</v>
      </c>
      <c r="N382" s="88">
        <v>100</v>
      </c>
      <c r="O382" s="88">
        <v>100</v>
      </c>
      <c r="P382" s="88">
        <v>100</v>
      </c>
      <c r="Q382" s="88">
        <v>100</v>
      </c>
    </row>
    <row r="383" spans="1:17" x14ac:dyDescent="0.3">
      <c r="A383" s="17" t="s">
        <v>250</v>
      </c>
      <c r="B383" s="99" t="s">
        <v>276</v>
      </c>
      <c r="C383" s="99"/>
      <c r="D383" s="99"/>
      <c r="E383" s="99"/>
      <c r="F383" s="99"/>
      <c r="G383" s="99"/>
      <c r="H383" s="99"/>
      <c r="I383" s="99"/>
      <c r="J383" s="99"/>
      <c r="K383" s="99"/>
      <c r="L383" s="99"/>
      <c r="M383" s="99"/>
      <c r="N383" s="99"/>
      <c r="O383" s="99"/>
      <c r="P383" s="99"/>
      <c r="Q383" s="99"/>
    </row>
    <row r="384" spans="1:17" ht="78" customHeight="1" x14ac:dyDescent="0.3">
      <c r="A384" s="93" t="s">
        <v>251</v>
      </c>
      <c r="B384" s="6" t="s">
        <v>255</v>
      </c>
      <c r="C384" s="4"/>
      <c r="D384" s="21"/>
      <c r="E384" s="17"/>
      <c r="F384" s="17"/>
      <c r="G384" s="11"/>
      <c r="H384" s="11"/>
      <c r="I384" s="11"/>
      <c r="J384" s="11"/>
      <c r="K384" s="17"/>
      <c r="L384" s="17"/>
      <c r="M384" s="11"/>
      <c r="N384" s="11"/>
      <c r="O384" s="11"/>
      <c r="P384" s="17"/>
      <c r="Q384" s="10"/>
    </row>
    <row r="385" spans="1:17" x14ac:dyDescent="0.3">
      <c r="A385" s="93"/>
      <c r="B385" s="7" t="s">
        <v>23</v>
      </c>
      <c r="C385" s="94" t="s">
        <v>139</v>
      </c>
      <c r="D385" s="100">
        <v>44</v>
      </c>
      <c r="E385" s="90">
        <v>44</v>
      </c>
      <c r="F385" s="80">
        <v>45</v>
      </c>
      <c r="G385" s="80">
        <v>48</v>
      </c>
      <c r="H385" s="80">
        <v>52</v>
      </c>
      <c r="I385" s="80">
        <v>56</v>
      </c>
      <c r="J385" s="80">
        <v>61</v>
      </c>
      <c r="K385" s="80">
        <v>63</v>
      </c>
      <c r="L385" s="80">
        <v>67</v>
      </c>
      <c r="M385" s="80">
        <v>69</v>
      </c>
      <c r="N385" s="80">
        <v>72</v>
      </c>
      <c r="O385" s="80">
        <v>75</v>
      </c>
      <c r="P385" s="80">
        <v>80</v>
      </c>
      <c r="Q385" s="80">
        <v>83</v>
      </c>
    </row>
    <row r="386" spans="1:17" x14ac:dyDescent="0.3">
      <c r="A386" s="93"/>
      <c r="B386" s="7" t="s">
        <v>25</v>
      </c>
      <c r="C386" s="94"/>
      <c r="D386" s="101"/>
      <c r="E386" s="90">
        <v>44</v>
      </c>
      <c r="F386" s="80">
        <v>47</v>
      </c>
      <c r="G386" s="80">
        <v>50</v>
      </c>
      <c r="H386" s="80">
        <v>53</v>
      </c>
      <c r="I386" s="80">
        <v>58</v>
      </c>
      <c r="J386" s="80">
        <v>63</v>
      </c>
      <c r="K386" s="80">
        <v>70</v>
      </c>
      <c r="L386" s="80">
        <v>73</v>
      </c>
      <c r="M386" s="80">
        <v>76</v>
      </c>
      <c r="N386" s="80">
        <v>80</v>
      </c>
      <c r="O386" s="80">
        <v>83</v>
      </c>
      <c r="P386" s="80">
        <v>86</v>
      </c>
      <c r="Q386" s="80">
        <v>90</v>
      </c>
    </row>
    <row r="387" spans="1:17" x14ac:dyDescent="0.3">
      <c r="A387" s="93"/>
      <c r="B387" s="7" t="s">
        <v>26</v>
      </c>
      <c r="C387" s="94"/>
      <c r="D387" s="102"/>
      <c r="E387" s="90">
        <v>44</v>
      </c>
      <c r="F387" s="80">
        <v>50</v>
      </c>
      <c r="G387" s="80">
        <v>55</v>
      </c>
      <c r="H387" s="80">
        <v>60</v>
      </c>
      <c r="I387" s="80">
        <v>65</v>
      </c>
      <c r="J387" s="80">
        <v>70</v>
      </c>
      <c r="K387" s="80">
        <v>75</v>
      </c>
      <c r="L387" s="80">
        <v>80</v>
      </c>
      <c r="M387" s="80">
        <v>85</v>
      </c>
      <c r="N387" s="80">
        <v>90</v>
      </c>
      <c r="O387" s="80">
        <v>95</v>
      </c>
      <c r="P387" s="80">
        <v>100</v>
      </c>
      <c r="Q387" s="80">
        <v>110</v>
      </c>
    </row>
    <row r="388" spans="1:17" ht="78" x14ac:dyDescent="0.3">
      <c r="A388" s="93" t="s">
        <v>252</v>
      </c>
      <c r="B388" s="6" t="s">
        <v>256</v>
      </c>
      <c r="C388" s="4"/>
      <c r="D388" s="91"/>
      <c r="E388" s="17"/>
      <c r="F388" s="17"/>
      <c r="G388" s="11"/>
      <c r="H388" s="11"/>
      <c r="I388" s="11"/>
      <c r="J388" s="11"/>
      <c r="K388" s="17"/>
      <c r="L388" s="17"/>
      <c r="M388" s="11"/>
      <c r="N388" s="11"/>
      <c r="O388" s="11"/>
      <c r="P388" s="17"/>
      <c r="Q388" s="10"/>
    </row>
    <row r="389" spans="1:17" x14ac:dyDescent="0.3">
      <c r="A389" s="93"/>
      <c r="B389" s="7" t="s">
        <v>23</v>
      </c>
      <c r="C389" s="94" t="s">
        <v>59</v>
      </c>
      <c r="D389" s="96">
        <v>2.9</v>
      </c>
      <c r="E389" s="92">
        <v>2.677909191967629</v>
      </c>
      <c r="F389" s="92">
        <v>3.383438830652342</v>
      </c>
      <c r="G389" s="92">
        <v>3.4214084511452034</v>
      </c>
      <c r="H389" s="92">
        <v>3.4844740536026304</v>
      </c>
      <c r="I389" s="92">
        <v>3.5618765750741148</v>
      </c>
      <c r="J389" s="92">
        <v>3.6545323640143157</v>
      </c>
      <c r="K389" s="92">
        <v>3.7634374742739585</v>
      </c>
      <c r="L389" s="92">
        <v>3.8927122298778398</v>
      </c>
      <c r="M389" s="92">
        <v>4.0343628289457891</v>
      </c>
      <c r="N389" s="92">
        <v>4.198818909155043</v>
      </c>
      <c r="O389" s="92">
        <v>4.3843869502530497</v>
      </c>
      <c r="P389" s="92">
        <v>4.5925571722977603</v>
      </c>
      <c r="Q389" s="92">
        <v>4.8249342665412938</v>
      </c>
    </row>
    <row r="390" spans="1:17" x14ac:dyDescent="0.3">
      <c r="A390" s="93"/>
      <c r="B390" s="7" t="s">
        <v>25</v>
      </c>
      <c r="C390" s="94"/>
      <c r="D390" s="96"/>
      <c r="E390" s="92">
        <v>2.677909191967629</v>
      </c>
      <c r="F390" s="92">
        <v>3.3914249801151541</v>
      </c>
      <c r="G390" s="92">
        <v>3.4378884244867147</v>
      </c>
      <c r="H390" s="92">
        <v>3.5091708606359955</v>
      </c>
      <c r="I390" s="92">
        <v>3.594485234641386</v>
      </c>
      <c r="J390" s="92">
        <v>3.6947479270603987</v>
      </c>
      <c r="K390" s="92">
        <v>3.8109556516656795</v>
      </c>
      <c r="L390" s="92">
        <v>3.9472725883898829</v>
      </c>
      <c r="M390" s="92">
        <v>4.0955782267604235</v>
      </c>
      <c r="N390" s="92">
        <v>4.2664328758472969</v>
      </c>
      <c r="O390" s="92">
        <v>4.4581027544179124</v>
      </c>
      <c r="P390" s="92">
        <v>4.6720813460161015</v>
      </c>
      <c r="Q390" s="92">
        <v>4.9099769168221199</v>
      </c>
    </row>
    <row r="391" spans="1:17" x14ac:dyDescent="0.3">
      <c r="A391" s="93"/>
      <c r="B391" s="7" t="s">
        <v>26</v>
      </c>
      <c r="C391" s="94"/>
      <c r="D391" s="96"/>
      <c r="E391" s="92">
        <v>2.677909191967629</v>
      </c>
      <c r="F391" s="92">
        <v>3.4667550281949309</v>
      </c>
      <c r="G391" s="92">
        <v>3.6033023316122716</v>
      </c>
      <c r="H391" s="92">
        <v>3.7808283088901051</v>
      </c>
      <c r="I391" s="92">
        <v>3.9909483142809696</v>
      </c>
      <c r="J391" s="92">
        <v>4.2376352360887157</v>
      </c>
      <c r="K391" s="92">
        <v>4.5253927200083321</v>
      </c>
      <c r="L391" s="92">
        <v>4.8631190198969625</v>
      </c>
      <c r="M391" s="92">
        <v>5.2451355147789602</v>
      </c>
      <c r="N391" s="92">
        <v>5.6894152892492578</v>
      </c>
      <c r="O391" s="92">
        <v>6.1995066367419005</v>
      </c>
      <c r="P391" s="92">
        <v>6.7837566922004013</v>
      </c>
      <c r="Q391" s="92">
        <v>7.4515860345695311</v>
      </c>
    </row>
  </sheetData>
  <mergeCells count="307">
    <mergeCell ref="A1:Q1"/>
    <mergeCell ref="A3:A5"/>
    <mergeCell ref="B3:B5"/>
    <mergeCell ref="C3:Q3"/>
    <mergeCell ref="C4:C5"/>
    <mergeCell ref="F4:Q4"/>
    <mergeCell ref="A6:A34"/>
    <mergeCell ref="B6:Q6"/>
    <mergeCell ref="C8:C10"/>
    <mergeCell ref="D8:D10"/>
    <mergeCell ref="E8:E10"/>
    <mergeCell ref="C12:C14"/>
    <mergeCell ref="D12:D14"/>
    <mergeCell ref="C16:C18"/>
    <mergeCell ref="D16:D18"/>
    <mergeCell ref="E16:E18"/>
    <mergeCell ref="C20:C22"/>
    <mergeCell ref="D20:D22"/>
    <mergeCell ref="C24:C26"/>
    <mergeCell ref="D24:D26"/>
    <mergeCell ref="E24:E26"/>
    <mergeCell ref="C28:C30"/>
    <mergeCell ref="D28:D30"/>
    <mergeCell ref="E28:E30"/>
    <mergeCell ref="C32:C34"/>
    <mergeCell ref="D32:D34"/>
    <mergeCell ref="E32:E34"/>
    <mergeCell ref="B35:Q35"/>
    <mergeCell ref="B36:Q36"/>
    <mergeCell ref="B37:Q37"/>
    <mergeCell ref="A38:A41"/>
    <mergeCell ref="C39:C41"/>
    <mergeCell ref="D39:D41"/>
    <mergeCell ref="A42:A45"/>
    <mergeCell ref="C43:C45"/>
    <mergeCell ref="D43:D45"/>
    <mergeCell ref="A46:A49"/>
    <mergeCell ref="C47:C49"/>
    <mergeCell ref="D47:D49"/>
    <mergeCell ref="A50:A53"/>
    <mergeCell ref="C51:C53"/>
    <mergeCell ref="D51:D53"/>
    <mergeCell ref="A54:A57"/>
    <mergeCell ref="C55:C57"/>
    <mergeCell ref="D55:D57"/>
    <mergeCell ref="B58:Q58"/>
    <mergeCell ref="B59:Q59"/>
    <mergeCell ref="A60:A63"/>
    <mergeCell ref="C61:C63"/>
    <mergeCell ref="D61:D63"/>
    <mergeCell ref="A64:A67"/>
    <mergeCell ref="C65:C67"/>
    <mergeCell ref="D65:D67"/>
    <mergeCell ref="A68:A71"/>
    <mergeCell ref="C69:C71"/>
    <mergeCell ref="D69:D71"/>
    <mergeCell ref="A72:A75"/>
    <mergeCell ref="C73:C75"/>
    <mergeCell ref="D73:D75"/>
    <mergeCell ref="A76:A79"/>
    <mergeCell ref="C77:C79"/>
    <mergeCell ref="D77:D79"/>
    <mergeCell ref="A80:A83"/>
    <mergeCell ref="C81:C83"/>
    <mergeCell ref="D81:D83"/>
    <mergeCell ref="A84:A87"/>
    <mergeCell ref="C85:C87"/>
    <mergeCell ref="D85:D87"/>
    <mergeCell ref="B88:Q88"/>
    <mergeCell ref="B89:Q89"/>
    <mergeCell ref="A90:A93"/>
    <mergeCell ref="C91:C93"/>
    <mergeCell ref="D91:D93"/>
    <mergeCell ref="A94:A97"/>
    <mergeCell ref="C95:C97"/>
    <mergeCell ref="D95:D97"/>
    <mergeCell ref="B98:Q98"/>
    <mergeCell ref="B99:Q99"/>
    <mergeCell ref="A100:A103"/>
    <mergeCell ref="C101:C103"/>
    <mergeCell ref="D101:D103"/>
    <mergeCell ref="A104:A107"/>
    <mergeCell ref="C105:C107"/>
    <mergeCell ref="D105:D107"/>
    <mergeCell ref="B108:Q108"/>
    <mergeCell ref="B109:Q109"/>
    <mergeCell ref="A110:A113"/>
    <mergeCell ref="C111:C113"/>
    <mergeCell ref="D111:D113"/>
    <mergeCell ref="A114:A117"/>
    <mergeCell ref="C115:C117"/>
    <mergeCell ref="D115:D117"/>
    <mergeCell ref="A118:A121"/>
    <mergeCell ref="C119:C121"/>
    <mergeCell ref="D119:D121"/>
    <mergeCell ref="A122:A125"/>
    <mergeCell ref="C123:C125"/>
    <mergeCell ref="D123:D125"/>
    <mergeCell ref="A126:A129"/>
    <mergeCell ref="C127:C129"/>
    <mergeCell ref="D127:D129"/>
    <mergeCell ref="B130:Q130"/>
    <mergeCell ref="B131:Q131"/>
    <mergeCell ref="A132:A135"/>
    <mergeCell ref="C133:C135"/>
    <mergeCell ref="D133:D135"/>
    <mergeCell ref="A136:A139"/>
    <mergeCell ref="C137:C139"/>
    <mergeCell ref="D137:D139"/>
    <mergeCell ref="A140:A143"/>
    <mergeCell ref="C141:C143"/>
    <mergeCell ref="D141:D143"/>
    <mergeCell ref="E141:E143"/>
    <mergeCell ref="A144:A147"/>
    <mergeCell ref="C145:C147"/>
    <mergeCell ref="D145:D147"/>
    <mergeCell ref="B148:Q148"/>
    <mergeCell ref="B149:Q149"/>
    <mergeCell ref="A150:A153"/>
    <mergeCell ref="C151:C153"/>
    <mergeCell ref="D151:D153"/>
    <mergeCell ref="A154:A157"/>
    <mergeCell ref="C155:C157"/>
    <mergeCell ref="D155:D157"/>
    <mergeCell ref="A158:A161"/>
    <mergeCell ref="C159:C161"/>
    <mergeCell ref="D159:D161"/>
    <mergeCell ref="B162:Q162"/>
    <mergeCell ref="B163:Q163"/>
    <mergeCell ref="B164:Q164"/>
    <mergeCell ref="A165:A168"/>
    <mergeCell ref="C166:C168"/>
    <mergeCell ref="D166:D168"/>
    <mergeCell ref="A169:A172"/>
    <mergeCell ref="C170:C172"/>
    <mergeCell ref="D170:D172"/>
    <mergeCell ref="A173:A176"/>
    <mergeCell ref="C174:C176"/>
    <mergeCell ref="D174:D176"/>
    <mergeCell ref="A177:A180"/>
    <mergeCell ref="C178:C180"/>
    <mergeCell ref="D178:D180"/>
    <mergeCell ref="A181:A184"/>
    <mergeCell ref="C182:C184"/>
    <mergeCell ref="D182:D184"/>
    <mergeCell ref="A185:A188"/>
    <mergeCell ref="C186:C188"/>
    <mergeCell ref="D186:D188"/>
    <mergeCell ref="A189:A192"/>
    <mergeCell ref="C190:C192"/>
    <mergeCell ref="D190:D192"/>
    <mergeCell ref="B193:Q193"/>
    <mergeCell ref="B194:Q194"/>
    <mergeCell ref="A195:A198"/>
    <mergeCell ref="C196:C198"/>
    <mergeCell ref="D196:D198"/>
    <mergeCell ref="A199:A202"/>
    <mergeCell ref="C200:C202"/>
    <mergeCell ref="D200:D202"/>
    <mergeCell ref="A203:A206"/>
    <mergeCell ref="C204:C206"/>
    <mergeCell ref="D204:D206"/>
    <mergeCell ref="A207:A210"/>
    <mergeCell ref="C208:C210"/>
    <mergeCell ref="D208:D210"/>
    <mergeCell ref="B211:Q211"/>
    <mergeCell ref="B212:Q212"/>
    <mergeCell ref="A213:A216"/>
    <mergeCell ref="C214:C216"/>
    <mergeCell ref="D214:D216"/>
    <mergeCell ref="A217:A220"/>
    <mergeCell ref="C218:C220"/>
    <mergeCell ref="D218:D220"/>
    <mergeCell ref="B221:Q221"/>
    <mergeCell ref="B222:Q222"/>
    <mergeCell ref="A223:A226"/>
    <mergeCell ref="C224:C226"/>
    <mergeCell ref="D224:D226"/>
    <mergeCell ref="A227:A230"/>
    <mergeCell ref="C228:C230"/>
    <mergeCell ref="D228:D230"/>
    <mergeCell ref="A231:A234"/>
    <mergeCell ref="C232:C234"/>
    <mergeCell ref="D232:D234"/>
    <mergeCell ref="B235:Q235"/>
    <mergeCell ref="B236:Q236"/>
    <mergeCell ref="A237:A240"/>
    <mergeCell ref="C238:C240"/>
    <mergeCell ref="D238:D240"/>
    <mergeCell ref="A241:A244"/>
    <mergeCell ref="C242:C244"/>
    <mergeCell ref="D242:D244"/>
    <mergeCell ref="A245:A248"/>
    <mergeCell ref="C246:C248"/>
    <mergeCell ref="D246:D248"/>
    <mergeCell ref="A249:A252"/>
    <mergeCell ref="C250:C252"/>
    <mergeCell ref="D250:D252"/>
    <mergeCell ref="A253:A256"/>
    <mergeCell ref="C254:C256"/>
    <mergeCell ref="D254:D256"/>
    <mergeCell ref="A257:A260"/>
    <mergeCell ref="C258:C260"/>
    <mergeCell ref="D258:D260"/>
    <mergeCell ref="B261:Q261"/>
    <mergeCell ref="B262:Q262"/>
    <mergeCell ref="B263:Q263"/>
    <mergeCell ref="A264:A267"/>
    <mergeCell ref="C265:C267"/>
    <mergeCell ref="D265:D267"/>
    <mergeCell ref="A268:A271"/>
    <mergeCell ref="C269:C271"/>
    <mergeCell ref="D269:D271"/>
    <mergeCell ref="A272:A275"/>
    <mergeCell ref="C273:C275"/>
    <mergeCell ref="D273:D275"/>
    <mergeCell ref="A276:A279"/>
    <mergeCell ref="C277:C279"/>
    <mergeCell ref="D277:D279"/>
    <mergeCell ref="A280:A283"/>
    <mergeCell ref="C281:C283"/>
    <mergeCell ref="D281:D283"/>
    <mergeCell ref="B284:Q284"/>
    <mergeCell ref="B285:Q285"/>
    <mergeCell ref="A286:A289"/>
    <mergeCell ref="C287:C289"/>
    <mergeCell ref="D287:D289"/>
    <mergeCell ref="A290:A293"/>
    <mergeCell ref="C291:C293"/>
    <mergeCell ref="D291:D293"/>
    <mergeCell ref="A306:A309"/>
    <mergeCell ref="C307:C309"/>
    <mergeCell ref="D307:D309"/>
    <mergeCell ref="B310:Q310"/>
    <mergeCell ref="A294:A297"/>
    <mergeCell ref="C295:C297"/>
    <mergeCell ref="D295:D297"/>
    <mergeCell ref="A298:A301"/>
    <mergeCell ref="C299:C301"/>
    <mergeCell ref="D299:D301"/>
    <mergeCell ref="A302:A305"/>
    <mergeCell ref="C303:C305"/>
    <mergeCell ref="D303:D305"/>
    <mergeCell ref="B311:Q311"/>
    <mergeCell ref="A312:A315"/>
    <mergeCell ref="C313:C315"/>
    <mergeCell ref="D313:D315"/>
    <mergeCell ref="A316:A319"/>
    <mergeCell ref="C317:C319"/>
    <mergeCell ref="D317:D319"/>
    <mergeCell ref="A320:A323"/>
    <mergeCell ref="C321:C323"/>
    <mergeCell ref="D321:D323"/>
    <mergeCell ref="A324:A327"/>
    <mergeCell ref="C325:C327"/>
    <mergeCell ref="D325:D327"/>
    <mergeCell ref="A328:A331"/>
    <mergeCell ref="C329:C331"/>
    <mergeCell ref="D329:D331"/>
    <mergeCell ref="B332:Q332"/>
    <mergeCell ref="B333:Q333"/>
    <mergeCell ref="A334:A337"/>
    <mergeCell ref="C335:C337"/>
    <mergeCell ref="D335:D337"/>
    <mergeCell ref="A338:A341"/>
    <mergeCell ref="C339:C341"/>
    <mergeCell ref="D339:D341"/>
    <mergeCell ref="A342:A345"/>
    <mergeCell ref="C343:C345"/>
    <mergeCell ref="D343:D345"/>
    <mergeCell ref="A346:A349"/>
    <mergeCell ref="C347:C349"/>
    <mergeCell ref="D347:D349"/>
    <mergeCell ref="E347:E349"/>
    <mergeCell ref="B350:Q350"/>
    <mergeCell ref="B351:Q351"/>
    <mergeCell ref="A352:A355"/>
    <mergeCell ref="C353:C355"/>
    <mergeCell ref="D353:D355"/>
    <mergeCell ref="A356:A359"/>
    <mergeCell ref="C357:C359"/>
    <mergeCell ref="D357:D359"/>
    <mergeCell ref="B360:Q360"/>
    <mergeCell ref="B361:Q361"/>
    <mergeCell ref="A362:A365"/>
    <mergeCell ref="C363:C365"/>
    <mergeCell ref="D363:D365"/>
    <mergeCell ref="A366:A369"/>
    <mergeCell ref="C367:C369"/>
    <mergeCell ref="D367:D369"/>
    <mergeCell ref="A370:A373"/>
    <mergeCell ref="C371:C373"/>
    <mergeCell ref="D371:D373"/>
    <mergeCell ref="B374:Q374"/>
    <mergeCell ref="A375:A378"/>
    <mergeCell ref="C376:C378"/>
    <mergeCell ref="D376:D378"/>
    <mergeCell ref="A388:A391"/>
    <mergeCell ref="C389:C391"/>
    <mergeCell ref="D389:D391"/>
    <mergeCell ref="A379:A382"/>
    <mergeCell ref="C380:C382"/>
    <mergeCell ref="D380:D382"/>
    <mergeCell ref="B383:Q383"/>
    <mergeCell ref="A384:A387"/>
    <mergeCell ref="C385:C387"/>
    <mergeCell ref="D385:D387"/>
  </mergeCells>
  <pageMargins left="0.15748031496062992" right="0.15748031496062992" top="0.35433070866141736" bottom="0.19685039370078738" header="0.19685039370078738" footer="0.15748031496062992"/>
  <pageSetup paperSize="9" scale="69" firstPageNumber="2147483647" fitToHeight="0" orientation="landscape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</dc:creator>
  <cp:lastModifiedBy>Татьяна Н. Киселева</cp:lastModifiedBy>
  <cp:revision>6</cp:revision>
  <cp:lastPrinted>2024-09-03T13:54:58Z</cp:lastPrinted>
  <dcterms:created xsi:type="dcterms:W3CDTF">2021-03-19T12:37:06Z</dcterms:created>
  <dcterms:modified xsi:type="dcterms:W3CDTF">2024-09-03T13:57:46Z</dcterms:modified>
</cp:coreProperties>
</file>