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X:\202_203\Отдел стратегического планирования\Стратегия\НОВАЯ СТРАТЕГИЯ_2036\Стратегия_итог\"/>
    </mc:Choice>
  </mc:AlternateContent>
  <xr:revisionPtr revIDLastSave="0" documentId="13_ncr:1_{87215763-110E-4314-BBF9-94CF186903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GoBack" localSheetId="0">Лист1!#REF!</definedName>
    <definedName name="Print_Titles" localSheetId="0">Лист1!$4:$6</definedName>
    <definedName name="_xlnm.Print_Titles" localSheetId="0">Лист1!$4:$6</definedName>
  </definedNames>
  <calcPr calcId="181029"/>
</workbook>
</file>

<file path=xl/calcChain.xml><?xml version="1.0" encoding="utf-8"?>
<calcChain xmlns="http://schemas.openxmlformats.org/spreadsheetml/2006/main">
  <c r="G404" i="1" l="1"/>
  <c r="H404" i="1" s="1"/>
  <c r="I404" i="1" s="1"/>
  <c r="J404" i="1" s="1"/>
  <c r="K404" i="1" s="1"/>
  <c r="L404" i="1" s="1"/>
  <c r="M404" i="1" s="1"/>
  <c r="N404" i="1" s="1"/>
  <c r="O404" i="1" s="1"/>
  <c r="P404" i="1" s="1"/>
  <c r="Q404" i="1" s="1"/>
  <c r="E404" i="1"/>
  <c r="E403" i="1"/>
  <c r="F403" i="1" s="1"/>
  <c r="G403" i="1" s="1"/>
  <c r="H403" i="1" s="1"/>
  <c r="I403" i="1" s="1"/>
  <c r="J403" i="1" s="1"/>
  <c r="K403" i="1" s="1"/>
  <c r="L403" i="1" s="1"/>
  <c r="M403" i="1" s="1"/>
  <c r="N403" i="1" s="1"/>
  <c r="O403" i="1" s="1"/>
  <c r="P403" i="1" s="1"/>
  <c r="Q403" i="1" s="1"/>
  <c r="E402" i="1"/>
  <c r="F402" i="1" s="1"/>
  <c r="G402" i="1" s="1"/>
  <c r="H402" i="1" s="1"/>
  <c r="I402" i="1" s="1"/>
  <c r="J402" i="1" s="1"/>
  <c r="K402" i="1" s="1"/>
  <c r="L402" i="1" s="1"/>
  <c r="M402" i="1" s="1"/>
  <c r="N402" i="1" s="1"/>
  <c r="O402" i="1" s="1"/>
  <c r="P402" i="1" s="1"/>
  <c r="Q402" i="1" s="1"/>
  <c r="F376" i="1" l="1"/>
  <c r="G376" i="1" s="1"/>
  <c r="H376" i="1" s="1"/>
  <c r="I376" i="1" s="1"/>
  <c r="J376" i="1" s="1"/>
  <c r="K376" i="1" s="1"/>
  <c r="L376" i="1" s="1"/>
  <c r="M376" i="1" s="1"/>
  <c r="N376" i="1" s="1"/>
  <c r="O376" i="1" s="1"/>
  <c r="P376" i="1" s="1"/>
  <c r="Q376" i="1" s="1"/>
  <c r="F375" i="1"/>
  <c r="G375" i="1" s="1"/>
  <c r="H375" i="1" s="1"/>
  <c r="I375" i="1" s="1"/>
  <c r="J375" i="1" s="1"/>
  <c r="K375" i="1" s="1"/>
  <c r="L375" i="1" s="1"/>
  <c r="M375" i="1" s="1"/>
  <c r="N375" i="1" s="1"/>
  <c r="O375" i="1" s="1"/>
  <c r="P375" i="1" s="1"/>
  <c r="Q375" i="1" s="1"/>
  <c r="F374" i="1"/>
  <c r="G374" i="1" s="1"/>
  <c r="H374" i="1" s="1"/>
  <c r="I374" i="1" s="1"/>
  <c r="J374" i="1" s="1"/>
  <c r="K374" i="1" s="1"/>
  <c r="L374" i="1" s="1"/>
  <c r="M374" i="1" s="1"/>
  <c r="N374" i="1" s="1"/>
  <c r="O374" i="1" s="1"/>
  <c r="P374" i="1" s="1"/>
  <c r="Q374" i="1" s="1"/>
  <c r="E335" i="1"/>
  <c r="E336" i="1" s="1"/>
  <c r="F336" i="1" s="1"/>
  <c r="G336" i="1" s="1"/>
  <c r="H336" i="1" s="1"/>
  <c r="I336" i="1" s="1"/>
  <c r="J336" i="1" s="1"/>
  <c r="K336" i="1" s="1"/>
  <c r="L336" i="1" s="1"/>
  <c r="M336" i="1" s="1"/>
  <c r="N336" i="1" s="1"/>
  <c r="O336" i="1" s="1"/>
  <c r="P336" i="1" s="1"/>
  <c r="Q336" i="1" s="1"/>
  <c r="F334" i="1"/>
  <c r="G334" i="1" s="1"/>
  <c r="H334" i="1" s="1"/>
  <c r="I334" i="1" s="1"/>
  <c r="J334" i="1" s="1"/>
  <c r="K334" i="1" s="1"/>
  <c r="L334" i="1" s="1"/>
  <c r="M334" i="1" s="1"/>
  <c r="N334" i="1" s="1"/>
  <c r="O334" i="1" s="1"/>
  <c r="P334" i="1" s="1"/>
  <c r="Q334" i="1" s="1"/>
  <c r="E314" i="1"/>
  <c r="F314" i="1" s="1"/>
  <c r="G314" i="1" s="1"/>
  <c r="H314" i="1" s="1"/>
  <c r="I314" i="1" s="1"/>
  <c r="J314" i="1" s="1"/>
  <c r="K314" i="1" s="1"/>
  <c r="L314" i="1" s="1"/>
  <c r="M314" i="1" s="1"/>
  <c r="N314" i="1" s="1"/>
  <c r="O314" i="1" s="1"/>
  <c r="P314" i="1" s="1"/>
  <c r="Q314" i="1" s="1"/>
  <c r="E313" i="1"/>
  <c r="F313" i="1" s="1"/>
  <c r="G313" i="1" s="1"/>
  <c r="H313" i="1" s="1"/>
  <c r="I313" i="1" s="1"/>
  <c r="J313" i="1" s="1"/>
  <c r="K313" i="1" s="1"/>
  <c r="L313" i="1" s="1"/>
  <c r="M313" i="1" s="1"/>
  <c r="N313" i="1" s="1"/>
  <c r="O313" i="1" s="1"/>
  <c r="P313" i="1" s="1"/>
  <c r="Q313" i="1" s="1"/>
  <c r="E312" i="1"/>
  <c r="F312" i="1" s="1"/>
  <c r="G312" i="1" s="1"/>
  <c r="H312" i="1" s="1"/>
  <c r="I312" i="1" s="1"/>
  <c r="J312" i="1" s="1"/>
  <c r="K312" i="1" s="1"/>
  <c r="L312" i="1" s="1"/>
  <c r="M312" i="1" s="1"/>
  <c r="N312" i="1" s="1"/>
  <c r="O312" i="1" s="1"/>
  <c r="P312" i="1" s="1"/>
  <c r="Q312" i="1" s="1"/>
  <c r="L50" i="1"/>
  <c r="M50" i="1" s="1"/>
  <c r="N50" i="1" s="1"/>
  <c r="O50" i="1" s="1"/>
  <c r="P50" i="1" s="1"/>
  <c r="L49" i="1"/>
  <c r="M49" i="1" s="1"/>
  <c r="N49" i="1" s="1"/>
  <c r="O49" i="1" s="1"/>
  <c r="P49" i="1" s="1"/>
  <c r="Q49" i="1" s="1"/>
  <c r="F335" i="1" l="1"/>
  <c r="G335" i="1" s="1"/>
  <c r="H335" i="1" s="1"/>
  <c r="I335" i="1" s="1"/>
  <c r="J335" i="1" s="1"/>
  <c r="K335" i="1" s="1"/>
  <c r="L335" i="1" s="1"/>
  <c r="M335" i="1" s="1"/>
  <c r="N335" i="1" s="1"/>
  <c r="O335" i="1" s="1"/>
  <c r="P335" i="1" s="1"/>
  <c r="Q335" i="1" s="1"/>
</calcChain>
</file>

<file path=xl/sharedStrings.xml><?xml version="1.0" encoding="utf-8"?>
<sst xmlns="http://schemas.openxmlformats.org/spreadsheetml/2006/main" count="674" uniqueCount="313">
  <si>
    <t>Значение показателя</t>
  </si>
  <si>
    <t>Единица измерения</t>
  </si>
  <si>
    <t>Оценка</t>
  </si>
  <si>
    <t>Прогноз</t>
  </si>
  <si>
    <t>2023 год</t>
  </si>
  <si>
    <t>2024 год</t>
  </si>
  <si>
    <t>2025 год</t>
  </si>
  <si>
    <t>2026 год</t>
  </si>
  <si>
    <t>2027 год</t>
  </si>
  <si>
    <t>2028 год</t>
  </si>
  <si>
    <t>2029 год</t>
  </si>
  <si>
    <t>2030 год</t>
  </si>
  <si>
    <t>2031 год</t>
  </si>
  <si>
    <t>2032 год</t>
  </si>
  <si>
    <t>2033 год</t>
  </si>
  <si>
    <t>2034 год</t>
  </si>
  <si>
    <t>2035 год</t>
  </si>
  <si>
    <t>2036 год</t>
  </si>
  <si>
    <t>Стратегическая цель – высокое качество жизни, комфорт и благополучие семей в Кировской области</t>
  </si>
  <si>
    <t>Среднедушевой денежный доход</t>
  </si>
  <si>
    <t>консервативный сценарий</t>
  </si>
  <si>
    <t xml:space="preserve">тыс. рублей </t>
  </si>
  <si>
    <t>базовый сценарий</t>
  </si>
  <si>
    <t>целевой сценарий</t>
  </si>
  <si>
    <t>Уровень бедности</t>
  </si>
  <si>
    <t>Общий коэффициент рождаемости</t>
  </si>
  <si>
    <t>число родившихся на 1 000 человек населения</t>
  </si>
  <si>
    <t xml:space="preserve">Суммарный коэффициент рождаемости </t>
  </si>
  <si>
    <t>число детей на одну женщину</t>
  </si>
  <si>
    <t>Ожидаемая продолжительность жизни при рождении</t>
  </si>
  <si>
    <t>лет</t>
  </si>
  <si>
    <t>Миграция населения</t>
  </si>
  <si>
    <t>тыс. человек</t>
  </si>
  <si>
    <t>Валовой региональный продукт</t>
  </si>
  <si>
    <t xml:space="preserve">млрд. рублей </t>
  </si>
  <si>
    <t>Приоритет «Социальное благополучие»</t>
  </si>
  <si>
    <t>1.1</t>
  </si>
  <si>
    <t>Направление 1 «Развитие инфраструктуры детства: строительство и реконструкция детских садов, школ, колледжей и техникумов (в том числе общежитий), 
спортивных сооружений (в том числе физкультурно-оздоровительных комплексов)»
Направление 2 «Формирование системы поддержки молодых семей, рождения и воспитания детей»
Направление 3 «Стимулирование рождаемости, медицинское сопровождение беременности, детская медицина»
Направление 4 «Поддержка семей с детьми, особое внимание многодетным семьям»
Направление 5 «Поддержка создания семьи, ответственного отцовства и поощрение раннего материнства»</t>
  </si>
  <si>
    <t>1.1.1</t>
  </si>
  <si>
    <t>Количество построенных, реконструированных, отремонтированных объектов  инфраструктуры детства (нарастающим итогом с 2022 года)</t>
  </si>
  <si>
    <t>1.1.2</t>
  </si>
  <si>
    <t>Обеспеченность врачами-педиатрами</t>
  </si>
  <si>
    <t>1.1.3</t>
  </si>
  <si>
    <t>Число родившихся</t>
  </si>
  <si>
    <t>человек</t>
  </si>
  <si>
    <t>1.1.4</t>
  </si>
  <si>
    <t>Количество зарегистрированных браков</t>
  </si>
  <si>
    <t>1.1.5</t>
  </si>
  <si>
    <t>Количество многодетных семей</t>
  </si>
  <si>
    <t>тыс. семей</t>
  </si>
  <si>
    <t>1.2</t>
  </si>
  <si>
    <t>Удовлетворенность населения качеством образования</t>
  </si>
  <si>
    <t>Доля школьников, охваченных профориентационными мероприятиями</t>
  </si>
  <si>
    <t>1.2.6</t>
  </si>
  <si>
    <t>Доля педагогических работников, получающих заработную плату выше средней по региону</t>
  </si>
  <si>
    <t>1.3</t>
  </si>
  <si>
    <t>1.3.1</t>
  </si>
  <si>
    <t>Доля молодых людей, верящих в возможности самореализации в Кировской области</t>
  </si>
  <si>
    <t>1.4</t>
  </si>
  <si>
    <t xml:space="preserve">Увеличение числа посещений культурных мероприятий </t>
  </si>
  <si>
    <t>млн. единиц</t>
  </si>
  <si>
    <t>Количество модернизированных, отремонтированных организаций культуры (нарастающим итогом)</t>
  </si>
  <si>
    <t>1.5</t>
  </si>
  <si>
    <t>1.5.1</t>
  </si>
  <si>
    <t>Доля граждан, систематически занимающихся физической культурой и спортом</t>
  </si>
  <si>
    <t>1.5.2</t>
  </si>
  <si>
    <t>1.5.3</t>
  </si>
  <si>
    <t>Доля обучающихся, систематически занимающихся спортом, в общей численности обучающихся</t>
  </si>
  <si>
    <t>1.5.4</t>
  </si>
  <si>
    <t>1.5.5</t>
  </si>
  <si>
    <t xml:space="preserve">Доля детей школьного возраста, имеющих навыки плавания </t>
  </si>
  <si>
    <t>1.6</t>
  </si>
  <si>
    <t>Направление 1 «Подготовка, привлечение и поддержка медицинских работников»
Направление 2 «Обеспечение доступной и качественной медицинской помощи (первичное звено, детская медицина, скорая медицинская помощь, высокотехнологичная помощь)»
Направление 3 «Повышение продолжительности жизни жителей»
Направление 4 «Популяризация здорового образа жизни»</t>
  </si>
  <si>
    <t>1.6.1</t>
  </si>
  <si>
    <t>Удовлетворенность качеством и доступностью медицинской помощи</t>
  </si>
  <si>
    <t>1.6.2</t>
  </si>
  <si>
    <t>Обеспеченность врачами</t>
  </si>
  <si>
    <t>1.6.3</t>
  </si>
  <si>
    <t>Общий коэффициент смертности</t>
  </si>
  <si>
    <t>1.6.4</t>
  </si>
  <si>
    <t>Доля посещений врачей с профилактическими целями</t>
  </si>
  <si>
    <t>1.7</t>
  </si>
  <si>
    <t>Направление 1 «Развитие системы социальной поддержки граждан»
Направление 2 «Внедрение новых, современных технологий социального обслуживания для доступности и охвата»
Направление 3 «Развитие объектов инфраструктуры социального обслуживания»
Направление 4 «Активное долголетие»</t>
  </si>
  <si>
    <t>1.7.1</t>
  </si>
  <si>
    <t>Количество детей-сирот и детей, оставшихся без попечения родителей, находящихся в специализированных учреждениях</t>
  </si>
  <si>
    <t>1.7.2</t>
  </si>
  <si>
    <t>1.7.3</t>
  </si>
  <si>
    <t>тыс. участников</t>
  </si>
  <si>
    <t>Приоритет «Развитая инфраструктура»</t>
  </si>
  <si>
    <t>2.1</t>
  </si>
  <si>
    <t>Направление 1 «Формирование опорной сети основных автомобильных дорог общего пользования»
Направление 2 «Обеспечение проезжего состояния муниципальных дорог»
Направление 3 «Создание и развитие устойчивых транспортных связей (внутрирегиональных и межрегиональных)»
Направление 4 «Создание транспортно-логистического каркаса для обеспечения потребностей бизнеса»
Направление 5 «Строительство и модернизация объектов дорожного сервиса (автостанции, заправки, пункты питания и т.д.)»
Направление 6 «Развитие аэропорта с повышением его пропускной способности»
Направление 7 «Развитие судоходства на реке Вятка»</t>
  </si>
  <si>
    <t>2.1.1</t>
  </si>
  <si>
    <t>Нормативное состояние опорной сети автомобильных дорог</t>
  </si>
  <si>
    <t>2.1.2</t>
  </si>
  <si>
    <t>Нормативное состояние дорог</t>
  </si>
  <si>
    <t>2.1.3</t>
  </si>
  <si>
    <t>Нормативное состояние дорог регионального и межмуниципального значения</t>
  </si>
  <si>
    <t>2.1.4</t>
  </si>
  <si>
    <t>2.1.5</t>
  </si>
  <si>
    <t>Удовлетворенность состоянием дорог</t>
  </si>
  <si>
    <t>2.1.6</t>
  </si>
  <si>
    <t>Удовлетворенность работой общественного транспорта</t>
  </si>
  <si>
    <t>2.1.7</t>
  </si>
  <si>
    <t>км</t>
  </si>
  <si>
    <t>2.2</t>
  </si>
  <si>
    <t>2.2.1</t>
  </si>
  <si>
    <t>единиц</t>
  </si>
  <si>
    <t>2.2.2</t>
  </si>
  <si>
    <t>2.2.3</t>
  </si>
  <si>
    <t>2.2.4</t>
  </si>
  <si>
    <t>Удовлетворенность граждан работой ЖКХ</t>
  </si>
  <si>
    <t>2.3</t>
  </si>
  <si>
    <t xml:space="preserve">Направление 1 «Благоустройство дворовых территорий и общественных пространств в городской и сельской местности»
Направление 2 «Освещение и озеленение населенных пунктов»
Направление 3 «Внедрение системы «умный город» в городской агломерации»
Направление 4 «Доступность общественного транспорта (внутригородского, межпоселенческого)»
Направление 5 «Развитие современной инфраструктуры в сельских населенных пунктах»
</t>
  </si>
  <si>
    <t>2.3.1</t>
  </si>
  <si>
    <t>Удовлетворенность уровнем благоустройства общественных территорий</t>
  </si>
  <si>
    <t>2.3.2</t>
  </si>
  <si>
    <t>2.4</t>
  </si>
  <si>
    <t>2.4.1</t>
  </si>
  <si>
    <t>Количество ликвидированных объектов накопленного вреда окружающей среде, полигонов и свалок отходов</t>
  </si>
  <si>
    <t>2.4.2</t>
  </si>
  <si>
    <t>Удовлетворенность экологической ситуацией</t>
  </si>
  <si>
    <t>2.4.3</t>
  </si>
  <si>
    <t>2.5</t>
  </si>
  <si>
    <t>Направление 1 «Безопасность городской и сельской среды»
Направление 2 «Безопасность труда»
Направление 3 «Пожарная безопасность» 
Направление 4 «Безопасность на воде»
Направление 5 «Безопасность на дорогах»
Направление 6 «Противодействие коррупции»
Направление 7 «Защита от чрезвычайных ситуаций»
Направление 8 «Антитеррористическая защита»</t>
  </si>
  <si>
    <t>2.5.1</t>
  </si>
  <si>
    <t>Снижение количества погибших вследствие пожаров на территории Кировской области</t>
  </si>
  <si>
    <t>2.5.2</t>
  </si>
  <si>
    <t>Снижение количества погибших на водных объектах на территории Кировской области</t>
  </si>
  <si>
    <t>2.5.3</t>
  </si>
  <si>
    <t>Снижение количества погибших в дорожно-транспортных происшествиях</t>
  </si>
  <si>
    <t>2.5.4</t>
  </si>
  <si>
    <t>2.5.5</t>
  </si>
  <si>
    <t>2.5.6</t>
  </si>
  <si>
    <t>Доля общественно значимых мест населенных пунктов, которые находятся под постоянным видеонаблюдением с использованием систем видеоаналитики</t>
  </si>
  <si>
    <t>Приоритет «Экономическое развитие»</t>
  </si>
  <si>
    <t>3.1</t>
  </si>
  <si>
    <t>3.1.1</t>
  </si>
  <si>
    <t>Объем отгруженных товаров собственного производства, выполненных работ и услуг собственными силами по обрабатывающим производствам</t>
  </si>
  <si>
    <t>млрд. рублей</t>
  </si>
  <si>
    <t>3.1.2</t>
  </si>
  <si>
    <t>Индекс производства по обрабатывающим производствам</t>
  </si>
  <si>
    <t>3.1.3</t>
  </si>
  <si>
    <t>Отношение фактического объема заготовки древесины к установленной расчетной лесосеке</t>
  </si>
  <si>
    <t>3.1.4</t>
  </si>
  <si>
    <t>Производительность труда на предприятиях обрабатывающих производств</t>
  </si>
  <si>
    <t>3.2</t>
  </si>
  <si>
    <t>3.2.1</t>
  </si>
  <si>
    <t>тыс. тонн</t>
  </si>
  <si>
    <t>3.2.2</t>
  </si>
  <si>
    <t>Оборот организаций пищевой промышленности</t>
  </si>
  <si>
    <t>3.2.3</t>
  </si>
  <si>
    <t>3.2.4</t>
  </si>
  <si>
    <t>Валовой сбор ржи озимой и яровой в хозяйствах всех категорий</t>
  </si>
  <si>
    <t>3.2.5</t>
  </si>
  <si>
    <t>Производительность труда в сельскохозяйственных организациях</t>
  </si>
  <si>
    <t>3.2.6</t>
  </si>
  <si>
    <t>3.3</t>
  </si>
  <si>
    <t xml:space="preserve">Направление 1 «Комплексное развитие территорий»
Направление 2 «Увеличение градостроительных возможностей»
Направление 3 «Увеличение объемов жилищного строительства и повышение его доступности для граждан»
Направление 4 «Ликвидация аварийного жилищного фонда»
Направление 5 «Усовершенствование механизма государственной поддержки строительной отрасли»
Направление 6 «Производство строительных материалов»
Направление 7 «Долгосрочное планирование и заказ из социальной сферы на строительство и ремонт объектов»
</t>
  </si>
  <si>
    <t>3.3.1</t>
  </si>
  <si>
    <t>Доля ввода жилья в рамках комплексного развития территорий от общего ввода жилья в Кировской области</t>
  </si>
  <si>
    <t>3.3.2</t>
  </si>
  <si>
    <t>3.3.3</t>
  </si>
  <si>
    <t>Коэффициент доступности жилья</t>
  </si>
  <si>
    <t>3.3.4</t>
  </si>
  <si>
    <t>Количество квадратных метров расселенного непригодного для проживания жилищного фонда (нарастающим итогом)</t>
  </si>
  <si>
    <t>3.3.5</t>
  </si>
  <si>
    <t>Ввод жилья</t>
  </si>
  <si>
    <t>3.4</t>
  </si>
  <si>
    <t>3.4.1</t>
  </si>
  <si>
    <t>Оборот малых и средних предприятий, включая микропредприятия</t>
  </si>
  <si>
    <t>3.4.2</t>
  </si>
  <si>
    <t>3.4.3</t>
  </si>
  <si>
    <t>3.4.4</t>
  </si>
  <si>
    <t xml:space="preserve">Туристический поток </t>
  </si>
  <si>
    <t>3.5</t>
  </si>
  <si>
    <t>3.5.1</t>
  </si>
  <si>
    <t>Индекс физического объема инвестиций в основной капитал к уровню 2023 года</t>
  </si>
  <si>
    <t>3.5.2</t>
  </si>
  <si>
    <t>Приоритет «Управление развитием»</t>
  </si>
  <si>
    <t>4.2</t>
  </si>
  <si>
    <t>4.2.1</t>
  </si>
  <si>
    <t>4.2.2</t>
  </si>
  <si>
    <t>Количество разработанных мастер- планов для городской агломерации и опорных населенных пунктов</t>
  </si>
  <si>
    <t>Количество центров развития региона</t>
  </si>
  <si>
    <t>Доля домохозяйств, которым обеспечена возможность качественного высокоскоростного широкополосного доступа к информационно-телекоммуникационной сети «Интернет»</t>
  </si>
  <si>
    <t>Доля предоставления массовых социально значимых государственных и муниципальных услуг в электронной форме</t>
  </si>
  <si>
    <t>Количество детей-сирот, переданных на воспитание в семью</t>
  </si>
  <si>
    <t>Доля расходов областного бюджета в объеме собственных доходов, распределяемых с учетом мнения  граждан</t>
  </si>
  <si>
    <t>Задача 1 «Семья и дети»</t>
  </si>
  <si>
    <t>Задача 2 «Образование»</t>
  </si>
  <si>
    <t>Задача 3 «Молодежь»</t>
  </si>
  <si>
    <t>Задача 4 «Культура»</t>
  </si>
  <si>
    <t>Задача 5 «Физическая культура и массовый спорт»</t>
  </si>
  <si>
    <t>Задача 6 «Здравоохранение»</t>
  </si>
  <si>
    <t>Задача 7 «Социальное обслуживание и социальная поддержка граждан»</t>
  </si>
  <si>
    <t>Задача 1 «Дорожно-транспортное развитие»</t>
  </si>
  <si>
    <t>Задача 2 «Создание эффективной инженерной и коммунальной инфраструктуры, развитие газификации»</t>
  </si>
  <si>
    <t>Задача 3 «Повышение качества городской и сельской среды»</t>
  </si>
  <si>
    <t>Задача 4 «Экологическое благополучие»</t>
  </si>
  <si>
    <t>Задача 1 «Динамичное развитие промышленности (оборонно-промышленный комплекс, машиностроение, станкостроение, беспилотные авиационные системы, деревообработка, химическая промышленность, биотехнологии)»</t>
  </si>
  <si>
    <t>Задача 2 «Высокотехнологичный агропромышленный комплекс»</t>
  </si>
  <si>
    <t>Задача 3 «Строительная отрасль как драйвер развития»</t>
  </si>
  <si>
    <t>Задача 4 «Развитие малого и среднего бизнеса»</t>
  </si>
  <si>
    <t>Задача 5 «Создание привлекательного инвестиционного климата»</t>
  </si>
  <si>
    <t>Задача 2 «Пространственное развитие»</t>
  </si>
  <si>
    <t>Направление 1 «Вовлечение бизнеса в формирование политики в сфере предпринимательства»
Направление 2 «Одно окно для получения мер поддержки»
Направление 3 «Сопровождение предпринимателя от идеи до реализации проекта»
Направление 4 «Формирование новых бизнесов на базе цифровых технологий»
Направление 5 «Развитие сферы ИT как сферы интересов молодежи»
Направление 6 «Развитие туризма и индустрии гостеприимства»</t>
  </si>
  <si>
    <t xml:space="preserve">Доля образовательных организаций, соответствующих требованиям антитеррористической защищенности объектов
</t>
  </si>
  <si>
    <t xml:space="preserve">Объем реализации природного газа в качестве моторного топлива </t>
  </si>
  <si>
    <t>умеренно-консервативный сценарий</t>
  </si>
  <si>
    <t>тыс. куб. метров в год</t>
  </si>
  <si>
    <t xml:space="preserve">Количество объектов газозаправочной инфраструктуры, реализующих природный газ в качестве моторного топлива </t>
  </si>
  <si>
    <t>2.4.4</t>
  </si>
  <si>
    <t>2.4.5</t>
  </si>
  <si>
    <t>Задача 6 «Научно-технологическое и инновационное развитие»</t>
  </si>
  <si>
    <t>Направление 1 «Стимулирование научно-технологической и инновационной деятельности»
Направление 2 «Содействие внедрению инноваций в производство»</t>
  </si>
  <si>
    <t>3.6</t>
  </si>
  <si>
    <t>3.6.1</t>
  </si>
  <si>
    <t>3.6.2</t>
  </si>
  <si>
    <t>1.8</t>
  </si>
  <si>
    <t>1.8.1</t>
  </si>
  <si>
    <t>1.8.2</t>
  </si>
  <si>
    <t>Задача 8 «Комплексная реабилитация и абилитация инвалидов»</t>
  </si>
  <si>
    <t>Доля инвалидов, в том числе детей-инвалидов, в отношении которых осуществлялись мероприятия по реабилитации и (или) абилитации, в общей численности инвалидов, имеющих такие рекомендации в индивидуальной программе реабилитации или абилитации</t>
  </si>
  <si>
    <t>1.8.3</t>
  </si>
  <si>
    <t>Доля трудоустроенных граждан, относящихся к категории инвалидов, в численности граждан, относящихся к категории инвалидов, обратившихся за содействием в поиске подходящей работы в кировские областные государственные казенные учреждения центры занятости населения</t>
  </si>
  <si>
    <t>Удовлетворенность организацией и вывозом твердых коммунальных отходов</t>
  </si>
  <si>
    <t xml:space="preserve">Оценка общественного мнения по удовлетворенности населения медицинской помощью
</t>
  </si>
  <si>
    <t>Направление 1 «Повышение эффективности действующих предприятий»
Направление 2 «Создание новых производств»
Направление 3 «Восстановление прежних, утраченных производств»
Направление 4 «Эффективность использования лесных ресурсов»
Направление 5 «Повышение производительности труда»</t>
  </si>
  <si>
    <t>Внутренние затраты на исследования и разработки</t>
  </si>
  <si>
    <t xml:space="preserve">млн. рублей  </t>
  </si>
  <si>
    <t>Направление 1 «Увеличение объемов переработки молока»
Направление 2 «Развитие пищевой промышленности»
Направление 3 «Вовлечение в оборот земель сельхозназначения, в том числе неиспользуемой пашни»
Направление 4 «Переработка озимой ржи»
Направление 5 «Повышение автоматизации труда»
Направление 6 «Развитие малых форм хозяйствования, в том числе фермерства»
Направление 7 «Развитие овощеводства»</t>
  </si>
  <si>
    <t xml:space="preserve">Коэффициент преступности </t>
  </si>
  <si>
    <t>2.5.7</t>
  </si>
  <si>
    <t>Направление 1 «Социальная реабилитация или абилитация лиц, имеющих инвалидность»
Направление 2 «Формирование условий для развития системы комплексной реабилитации и абилитации инвалидов, в том числе детей-инвалидов, а также ранней помощи, сопровождаемого проживания инвалидов»
Направление 3 «Профессиональная реабилитация лиц, имеющих инвалидность»
Направление 4 «Развитие адаптивной физической культуры и спорта»</t>
  </si>
  <si>
    <t>Доля занимающихся адаптивной физической культурой и спортом в общей численности инвалидов</t>
  </si>
  <si>
    <t>Задача 5 «Цифровизация»</t>
  </si>
  <si>
    <t>Задача 6 «Общественный контроль и участие граждан»</t>
  </si>
  <si>
    <t>Задача 7 «Гражданское общество»</t>
  </si>
  <si>
    <t>Темп прироста социально значимых проектов (инициатив), реализованных победителями конкурсного отбора</t>
  </si>
  <si>
    <t>1.8.4</t>
  </si>
  <si>
    <t>87.0</t>
  </si>
  <si>
    <t xml:space="preserve">млн. рублей на человека  </t>
  </si>
  <si>
    <t>Направление 1 «Стимулирование инвестиционной деятельности»
Направление 2 «Развитие деловой среды»
Направление 3 «Проактивные подходы к стимулированию инвестиционной деятельности»
Направление 4 «Клиентоцентричность»
Направление 5 «Защита прав субъектов предпринимательской и инвестиционной деятельности»
Направление 6 «Стабильность правовых условий»
Направление 7 «Развитие территорий с особыми условиями ведения экономической деятельности»</t>
  </si>
  <si>
    <t xml:space="preserve">Приложение 
к Стратегии </t>
  </si>
  <si>
    <t>ПОКАЗАТЕЛИ
 достижения цели социально-экономического развития Кировской области</t>
  </si>
  <si>
    <t>Задача 6 «Безопасная среда для жизни»</t>
  </si>
  <si>
    <t>4.1</t>
  </si>
  <si>
    <t>4.1.1</t>
  </si>
  <si>
    <t>4.1.2</t>
  </si>
  <si>
    <t>4.1.3</t>
  </si>
  <si>
    <t>4.3</t>
  </si>
  <si>
    <t>4.3.1</t>
  </si>
  <si>
    <t>4.3.2</t>
  </si>
  <si>
    <t>4.4</t>
  </si>
  <si>
    <t>4.4.1</t>
  </si>
  <si>
    <t>4.4.2</t>
  </si>
  <si>
    <t>Направление 1 «Удовлетворенность граждан условиями для занятий физической культурой и спортом»
Направление 2 «Развитие спортивной инфраструктуры»
Направление 3 «Стимулирование выполнения норм ГТО»
Направление 4 «Поддержка детского спорта»
Направление 5 «Развитие школьного, студенческого, корпоративного спорта»
Направление 6 «Обучение всех школьников навыкам плавания»
Направление 7 «Создание условий для развития профессионального спорта»</t>
  </si>
  <si>
    <t>Направление 1 «Повышение энергоэффективности»
Направление 2 «Повышение надежности системы ЖКХ»
Направление 3 «Обеспечение доступности коммунальных услуг»
Направление 4 «Газификация всех муниципальных образований»
Направление 5 «Повышение качества управления многоквартирными домами»</t>
  </si>
  <si>
    <t xml:space="preserve">Направление 1 «Повышение качества образования граждан (дошкольное образование, начальное, общее, среднее образование, дополнительное образование, среднее профессиональное образование, высшее образование, в том числе кампус мирового уровня)»
Направление 2 «Ранняя профориентация в школе в соответствии с кадровыми потребностями региона»
Направление 3 «Подготовка и поддержка педагогов детских садов, школ, колледжей, техникумов и организаций дополнительного образования Кировской области»
Направление 4 «Воспитание у детей и молодежи традиционных ценностей российского общества»
Направление 5 «Обеспечение безопасности в образовательных организациях»
</t>
  </si>
  <si>
    <t>Доля молодых жителей Кировской области, вовлеченных в добровольческую и общественную деятельность</t>
  </si>
  <si>
    <t>Доля детей-сирот, переданных на воспитание в семью, от общего количества детей-сирот</t>
  </si>
  <si>
    <t>№
 п/п</t>
  </si>
  <si>
    <t>Факт</t>
  </si>
  <si>
    <t>процентов</t>
  </si>
  <si>
    <t>Направление 1 «Ликвидация объектов накопленного вреда окружающей среде, полигонов и свалок отходов»
Направление 2 «Обеспечение охраны окружающей среды (сохранение и восстановление природных ресурсов, предотвращение негативного воздействия)»
Направление 3 «Снижение загрязнения атмосферного воздуха и его очищение»
Направление 4 «Снижение загрязнения и сохранение качества водных ресурсов»
Направление 5 «Строительство мусоросортировочных и мусороперерабатывающих комплексов»
Направление 6 «Проведение экологического образования и просвещения населения и стимулирование раздельного сбора и накопления отходов»</t>
  </si>
  <si>
    <t xml:space="preserve"> человек на 10 тыс.
человек детского населения</t>
  </si>
  <si>
    <t>1.2.1</t>
  </si>
  <si>
    <t>1.2.2</t>
  </si>
  <si>
    <t>Доля выпускников 11-х классов, поступивших в колледжи, техникумы и высшие учебные заведения, расположенные на территории Кировской области</t>
  </si>
  <si>
    <t>1.2.3</t>
  </si>
  <si>
    <t>1.2.4</t>
  </si>
  <si>
    <t>1.2.5</t>
  </si>
  <si>
    <t>Количество выпускников профессиональных образовательных организаций, трудоустроившихся в Кировской области</t>
  </si>
  <si>
    <t>1.2.7</t>
  </si>
  <si>
    <t>1.3.2</t>
  </si>
  <si>
    <t>Направление 1 «Удовлетворение культурно-досуговых запросов семей»
Направление 2 «Развитие инфраструктуры учреждений культуры»
Направление 3 «Создание условий для развития профессионального, любительского, самодеятельного, народного художественного творчества»
Направление 4 «Сохранение, развитие и цифровизация культурного наследия»
Направление 5 «Формирование актуальной современной повестки в культуре»</t>
  </si>
  <si>
    <t>1.4.1</t>
  </si>
  <si>
    <t>1.4.2</t>
  </si>
  <si>
    <t>1.6.5</t>
  </si>
  <si>
    <t>1.7.4</t>
  </si>
  <si>
    <t>млн. рублей на человека</t>
  </si>
  <si>
    <t>Вовлечение в сельскохозяйственный оборот неиспользуемой пашни и инвестиционно привлекательных земель</t>
  </si>
  <si>
    <t>тыс. гектаров</t>
  </si>
  <si>
    <t>Количество субъектов малого и среднего предпринимательства</t>
  </si>
  <si>
    <t>Место Кировской области в Национальном рейтинге состояния инвестиционного климата в субъектах Российской Федерации</t>
  </si>
  <si>
    <t>Объем производства овощей открытого грунта в сельскохозяйственных организациях, крестьянских (фермерских) хозяйствах и у индивидуальных предпринимателей</t>
  </si>
  <si>
    <t>Количество реализованных проектов некоммерческих организаций, получивших финансовую поддержку от органов публичной власти</t>
  </si>
  <si>
    <t>Доля граждан, проживающих в Кировской области, положительно оценивающих состояние межнациональных (межэтнических) отношений, в общей численности граждан, проживающих в Кировской области</t>
  </si>
  <si>
    <t>Доля выпускников 9-х и 11-х классов, получивших аттестаты об основном общем и среднем общем образовании с отличием, от общей численности выпускников 9-х и 
11-х классов, прошедших государственную итоговую аттестацию</t>
  </si>
  <si>
    <t>Доля граждан, принявших участие в выполнении нормативов Всероссийского физкультурно-спортивного комплекса «Готов к труду и обороне», от общей численности населения Кировской области</t>
  </si>
  <si>
    <t>Количество муниципальных образований Кировской области, газифицированных природным газом</t>
  </si>
  <si>
    <t xml:space="preserve">Площадь земельных участков, имеющих градостроительные планы </t>
  </si>
  <si>
    <t>Доля субъектов малого и среднего предпринимательства, относящихся к категории «средние», в общем количестве субъектов малого и среднего предпринимательства (без учета микропредприятий)</t>
  </si>
  <si>
    <t>Объем производства молока сырого крупного рогатого скота, козьего и овечьего, переработанного на пищевую продукцию</t>
  </si>
  <si>
    <t>Количество пассажиров, перевезенных воздушным транспортом</t>
  </si>
  <si>
    <t>Удовлетворенность уровнем благоустройства дворов, территорий, прилегающих к многоквартирным домам</t>
  </si>
  <si>
    <t>Стратегическая цель, приоритет, задача, направление, показатель</t>
  </si>
  <si>
    <t>Направление 1 «Создание условий для воспитания гармонично развитой, патриотичной и социально ответственной личности и возможностей для реализации потенциала молодежи»
Направление 2 «Увеличение доли молодых людей, верящих в возможности самореализации в Кировской области и делающих выбор в продолжение образования, трудоустройство и создание семьи в регионе»
Направление 3 «Увеличение доли молодых людей, участвующих в проектах и программах, направленных на профессиональное, личностное развитие и патриотическое воспитание»
Направление 4 «Увеличение доли молодых людей, вовлеченных в добровольческую и общественную деятельность»
Направление 5 «Поддержка молодежи в решении жилищных вопросов»
Направление 6 «Содействие профессиональному росту молодежи, развитие ее предпринимательской активности»
Направление 7 «Вовлеченность молодежи в процесс развития региона»</t>
  </si>
  <si>
    <t>Доля детей школьного возраста, систематически занимающихся физической культурой и спортом на базе общеобразовательных организаций</t>
  </si>
  <si>
    <t>человек на      10 тыс. человек населения</t>
  </si>
  <si>
    <t>число умерших на    1 000 человек населения</t>
  </si>
  <si>
    <t>Доля детей, получивших услуги ранней помощи, в общем количестве детей, проживающих в Кировской области, нуждающихся в получении таких услуг</t>
  </si>
  <si>
    <t>Протяженность участков реки Вятка с гарантированными габаритами судового хода</t>
  </si>
  <si>
    <t>количество преступ-лений на     100 тыс. человек населения</t>
  </si>
  <si>
    <t xml:space="preserve">Отгрузка инновационных товаров собственного производства, выполнение работ и услуг </t>
  </si>
  <si>
    <t>Уменьшение количества обращений граждан по вопросам некачественной работы управляющих компаний</t>
  </si>
  <si>
    <t xml:space="preserve">Доля образовательных организаций Кировской области, соответствующих требованиям санитарно-эпидемиологического, противопожарного законодательства, антитеррористической защищенности объектов
</t>
  </si>
  <si>
    <t>Численность граждан старшего поколения, которые участвуют в программе «Активное долголетие»</t>
  </si>
  <si>
    <t>Снижение количества аварий  на системах жизнеобеспечения</t>
  </si>
  <si>
    <t>млн. 
кв. метров</t>
  </si>
  <si>
    <t>тыс. 
кв. метров</t>
  </si>
  <si>
    <t>тыс.
 кв. метров</t>
  </si>
  <si>
    <t>Количество населенных пунктов, в которых реализуются новые инвестиционные проекты, существенно влияющие на экономику территории, включенных в перечень на федеральном уровне (нарастающим итогом с 2024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</si>
</sst>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00"/>
    <numFmt numFmtId="167" formatCode="#,##0\ _₽"/>
  </numFmts>
  <fonts count="11" x14ac:knownFonts="1">
    <font>
      <sz val="11"/>
      <color theme="1"/>
      <name val="Calibri"/>
      <scheme val="minor"/>
    </font>
    <font>
      <sz val="8.25"/>
      <name val="Tahoma"/>
      <family val="2"/>
      <charset val="204"/>
    </font>
    <font>
      <sz val="11"/>
      <name val="Calibri"/>
      <family val="2"/>
      <charset val="204"/>
    </font>
    <font>
      <sz val="10"/>
      <name val="Arial Cy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6" fillId="0" borderId="0"/>
    <xf numFmtId="0" fontId="6" fillId="0" borderId="0"/>
    <xf numFmtId="0" fontId="2" fillId="0" borderId="0"/>
    <xf numFmtId="0" fontId="6" fillId="0" borderId="0"/>
    <xf numFmtId="0" fontId="3" fillId="0" borderId="0"/>
    <xf numFmtId="0" fontId="6" fillId="0" borderId="0"/>
    <xf numFmtId="0" fontId="2" fillId="0" borderId="0"/>
  </cellStyleXfs>
  <cellXfs count="127">
    <xf numFmtId="0" fontId="0" fillId="0" borderId="0" xfId="0"/>
    <xf numFmtId="165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165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vertical="top" wrapText="1"/>
    </xf>
    <xf numFmtId="166" fontId="4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vertical="top"/>
    </xf>
    <xf numFmtId="1" fontId="4" fillId="0" borderId="1" xfId="6" applyNumberFormat="1" applyFont="1" applyBorder="1" applyAlignment="1">
      <alignment horizontal="center" vertical="top"/>
    </xf>
    <xf numFmtId="165" fontId="4" fillId="0" borderId="1" xfId="6" applyNumberFormat="1" applyFont="1" applyBorder="1" applyAlignment="1">
      <alignment horizontal="center" vertical="top"/>
    </xf>
    <xf numFmtId="165" fontId="4" fillId="0" borderId="1" xfId="1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6" applyFont="1" applyBorder="1" applyAlignment="1">
      <alignment horizontal="center" vertical="top" wrapText="1"/>
    </xf>
    <xf numFmtId="1" fontId="4" fillId="0" borderId="1" xfId="11" applyNumberFormat="1" applyFont="1" applyBorder="1" applyAlignment="1">
      <alignment horizontal="center" vertical="top" wrapText="1"/>
    </xf>
    <xf numFmtId="165" fontId="4" fillId="0" borderId="1" xfId="7" applyNumberFormat="1" applyFont="1" applyBorder="1" applyAlignment="1">
      <alignment horizontal="center" vertical="top" wrapText="1"/>
    </xf>
    <xf numFmtId="165" fontId="4" fillId="0" borderId="5" xfId="7" applyNumberFormat="1" applyFont="1" applyBorder="1" applyAlignment="1">
      <alignment horizontal="center" vertical="center" wrapText="1"/>
    </xf>
    <xf numFmtId="165" fontId="4" fillId="0" borderId="1" xfId="7" applyNumberFormat="1" applyFont="1" applyBorder="1" applyAlignment="1">
      <alignment horizontal="center" vertical="center" wrapText="1"/>
    </xf>
    <xf numFmtId="165" fontId="4" fillId="0" borderId="6" xfId="7" applyNumberFormat="1" applyFont="1" applyBorder="1" applyAlignment="1">
      <alignment horizontal="center" vertical="center" wrapText="1"/>
    </xf>
    <xf numFmtId="165" fontId="4" fillId="0" borderId="7" xfId="7" applyNumberFormat="1" applyFont="1" applyBorder="1" applyAlignment="1">
      <alignment horizontal="center" vertical="center" wrapText="1"/>
    </xf>
    <xf numFmtId="165" fontId="4" fillId="0" borderId="3" xfId="7" applyNumberFormat="1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top"/>
    </xf>
    <xf numFmtId="167" fontId="4" fillId="0" borderId="1" xfId="0" applyNumberFormat="1" applyFont="1" applyBorder="1" applyAlignment="1">
      <alignment horizontal="center" wrapText="1"/>
    </xf>
    <xf numFmtId="167" fontId="4" fillId="0" borderId="1" xfId="0" applyNumberFormat="1" applyFont="1" applyBorder="1" applyAlignment="1">
      <alignment horizontal="center" vertical="top" wrapText="1"/>
    </xf>
    <xf numFmtId="3" fontId="4" fillId="0" borderId="1" xfId="6" applyNumberFormat="1" applyFont="1" applyBorder="1" applyAlignment="1">
      <alignment horizontal="center" wrapText="1"/>
    </xf>
    <xf numFmtId="164" fontId="4" fillId="0" borderId="1" xfId="5" applyNumberFormat="1" applyFont="1" applyBorder="1" applyAlignment="1">
      <alignment horizontal="center" vertical="top"/>
    </xf>
    <xf numFmtId="3" fontId="4" fillId="0" borderId="1" xfId="0" applyNumberFormat="1" applyFont="1" applyBorder="1" applyAlignment="1">
      <alignment vertical="top"/>
    </xf>
    <xf numFmtId="0" fontId="4" fillId="0" borderId="0" xfId="0" applyFont="1" applyAlignment="1">
      <alignment horizontal="center" wrapText="1"/>
    </xf>
    <xf numFmtId="2" fontId="9" fillId="2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164" fontId="4" fillId="0" borderId="1" xfId="5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165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wrapText="1"/>
    </xf>
    <xf numFmtId="165" fontId="4" fillId="0" borderId="3" xfId="6" applyNumberFormat="1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center" wrapText="1"/>
    </xf>
    <xf numFmtId="165" fontId="4" fillId="0" borderId="1" xfId="6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6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4" fillId="0" borderId="3" xfId="6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5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164" fontId="4" fillId="0" borderId="1" xfId="5" applyNumberFormat="1" applyFont="1" applyBorder="1" applyAlignment="1">
      <alignment horizontal="center" vertical="top" wrapText="1"/>
    </xf>
    <xf numFmtId="164" fontId="4" fillId="0" borderId="3" xfId="0" applyNumberFormat="1" applyFont="1" applyBorder="1" applyAlignment="1">
      <alignment horizontal="center" vertical="top" wrapText="1"/>
    </xf>
    <xf numFmtId="164" fontId="4" fillId="0" borderId="4" xfId="0" applyNumberFormat="1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4" fillId="0" borderId="4" xfId="0" applyNumberFormat="1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3" fontId="4" fillId="0" borderId="1" xfId="5" applyNumberFormat="1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 wrapText="1"/>
    </xf>
    <xf numFmtId="165" fontId="4" fillId="0" borderId="3" xfId="0" applyNumberFormat="1" applyFont="1" applyBorder="1" applyAlignment="1">
      <alignment horizontal="center" vertical="top" wrapText="1"/>
    </xf>
    <xf numFmtId="165" fontId="4" fillId="0" borderId="4" xfId="0" applyNumberFormat="1" applyFont="1" applyBorder="1" applyAlignment="1">
      <alignment horizontal="center" vertical="top" wrapText="1"/>
    </xf>
    <xf numFmtId="165" fontId="4" fillId="0" borderId="2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center" vertical="top"/>
    </xf>
    <xf numFmtId="1" fontId="4" fillId="0" borderId="3" xfId="0" applyNumberFormat="1" applyFont="1" applyBorder="1" applyAlignment="1">
      <alignment horizontal="center" vertical="top" wrapText="1"/>
    </xf>
    <xf numFmtId="1" fontId="4" fillId="0" borderId="4" xfId="0" applyNumberFormat="1" applyFont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top" wrapText="1"/>
    </xf>
    <xf numFmtId="2" fontId="4" fillId="0" borderId="3" xfId="0" applyNumberFormat="1" applyFont="1" applyBorder="1" applyAlignment="1">
      <alignment horizontal="center" vertical="top" wrapText="1"/>
    </xf>
    <xf numFmtId="2" fontId="4" fillId="0" borderId="4" xfId="0" applyNumberFormat="1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4" fillId="0" borderId="3" xfId="6" applyNumberFormat="1" applyFont="1" applyBorder="1" applyAlignment="1">
      <alignment horizontal="center" vertical="top" wrapText="1"/>
    </xf>
    <xf numFmtId="2" fontId="4" fillId="0" borderId="4" xfId="6" applyNumberFormat="1" applyFont="1" applyBorder="1" applyAlignment="1">
      <alignment horizontal="center" vertical="top" wrapText="1"/>
    </xf>
    <xf numFmtId="2" fontId="4" fillId="0" borderId="2" xfId="6" applyNumberFormat="1" applyFont="1" applyBorder="1" applyAlignment="1">
      <alignment horizontal="center" vertical="top" wrapText="1"/>
    </xf>
    <xf numFmtId="0" fontId="4" fillId="0" borderId="3" xfId="6" applyFont="1" applyBorder="1" applyAlignment="1">
      <alignment horizontal="center" vertical="top" wrapText="1"/>
    </xf>
    <xf numFmtId="0" fontId="4" fillId="0" borderId="4" xfId="6" applyFont="1" applyBorder="1" applyAlignment="1">
      <alignment horizontal="center" vertical="top" wrapText="1"/>
    </xf>
    <xf numFmtId="0" fontId="4" fillId="0" borderId="2" xfId="6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wrapText="1"/>
    </xf>
    <xf numFmtId="164" fontId="4" fillId="0" borderId="3" xfId="6" applyNumberFormat="1" applyFont="1" applyBorder="1" applyAlignment="1">
      <alignment horizontal="center" vertical="top" wrapText="1"/>
    </xf>
    <xf numFmtId="164" fontId="4" fillId="0" borderId="4" xfId="6" applyNumberFormat="1" applyFont="1" applyBorder="1" applyAlignment="1">
      <alignment horizontal="center" vertical="top" wrapText="1"/>
    </xf>
    <xf numFmtId="164" fontId="4" fillId="0" borderId="2" xfId="6" applyNumberFormat="1" applyFont="1" applyBorder="1" applyAlignment="1">
      <alignment horizontal="center" vertical="top" wrapText="1"/>
    </xf>
    <xf numFmtId="165" fontId="4" fillId="0" borderId="3" xfId="6" applyNumberFormat="1" applyFont="1" applyBorder="1" applyAlignment="1">
      <alignment horizontal="center" vertical="top" wrapText="1"/>
    </xf>
    <xf numFmtId="165" fontId="4" fillId="0" borderId="4" xfId="6" applyNumberFormat="1" applyFont="1" applyBorder="1" applyAlignment="1">
      <alignment horizontal="center" vertical="top" wrapText="1"/>
    </xf>
    <xf numFmtId="165" fontId="4" fillId="0" borderId="2" xfId="6" applyNumberFormat="1" applyFont="1" applyBorder="1" applyAlignment="1">
      <alignment horizontal="center" vertical="top" wrapText="1"/>
    </xf>
    <xf numFmtId="1" fontId="4" fillId="0" borderId="3" xfId="6" applyNumberFormat="1" applyFont="1" applyBorder="1" applyAlignment="1">
      <alignment horizontal="center" vertical="top" wrapText="1"/>
    </xf>
    <xf numFmtId="1" fontId="4" fillId="0" borderId="4" xfId="6" applyNumberFormat="1" applyFont="1" applyBorder="1" applyAlignment="1">
      <alignment horizontal="center" vertical="top" wrapText="1"/>
    </xf>
    <xf numFmtId="1" fontId="4" fillId="0" borderId="2" xfId="6" applyNumberFormat="1" applyFont="1" applyBorder="1" applyAlignment="1">
      <alignment horizontal="center" vertical="top" wrapText="1"/>
    </xf>
    <xf numFmtId="165" fontId="4" fillId="0" borderId="1" xfId="6" applyNumberFormat="1" applyFont="1" applyBorder="1" applyAlignment="1">
      <alignment horizontal="center" vertical="top" wrapText="1"/>
    </xf>
    <xf numFmtId="2" fontId="9" fillId="2" borderId="3" xfId="0" applyNumberFormat="1" applyFont="1" applyFill="1" applyBorder="1" applyAlignment="1">
      <alignment horizontal="center" vertical="top" wrapText="1"/>
    </xf>
    <xf numFmtId="2" fontId="9" fillId="2" borderId="4" xfId="0" applyNumberFormat="1" applyFont="1" applyFill="1" applyBorder="1" applyAlignment="1">
      <alignment horizontal="center" vertical="top" wrapText="1"/>
    </xf>
    <xf numFmtId="2" fontId="9" fillId="2" borderId="2" xfId="0" applyNumberFormat="1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164" fontId="4" fillId="0" borderId="3" xfId="6" applyNumberFormat="1" applyFont="1" applyBorder="1" applyAlignment="1">
      <alignment horizontal="center" vertical="top"/>
    </xf>
    <xf numFmtId="164" fontId="4" fillId="0" borderId="4" xfId="6" applyNumberFormat="1" applyFont="1" applyBorder="1" applyAlignment="1">
      <alignment horizontal="center" vertical="top"/>
    </xf>
    <xf numFmtId="164" fontId="4" fillId="0" borderId="2" xfId="6" applyNumberFormat="1" applyFont="1" applyBorder="1" applyAlignment="1">
      <alignment horizontal="center" vertical="top"/>
    </xf>
    <xf numFmtId="0" fontId="10" fillId="0" borderId="1" xfId="0" applyFont="1" applyBorder="1"/>
    <xf numFmtId="49" fontId="4" fillId="0" borderId="3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164" fontId="4" fillId="0" borderId="3" xfId="0" applyNumberFormat="1" applyFont="1" applyBorder="1" applyAlignment="1">
      <alignment horizontal="center" vertical="top"/>
    </xf>
    <xf numFmtId="164" fontId="4" fillId="0" borderId="4" xfId="0" applyNumberFormat="1" applyFont="1" applyBorder="1" applyAlignment="1">
      <alignment horizontal="center" vertical="top"/>
    </xf>
    <xf numFmtId="164" fontId="4" fillId="0" borderId="2" xfId="0" applyNumberFormat="1" applyFont="1" applyBorder="1" applyAlignment="1">
      <alignment horizontal="center" vertical="top"/>
    </xf>
    <xf numFmtId="167" fontId="4" fillId="0" borderId="3" xfId="0" applyNumberFormat="1" applyFont="1" applyBorder="1" applyAlignment="1">
      <alignment horizontal="center" vertical="top" wrapText="1"/>
    </xf>
    <xf numFmtId="167" fontId="4" fillId="0" borderId="4" xfId="0" applyNumberFormat="1" applyFont="1" applyBorder="1" applyAlignment="1">
      <alignment horizontal="center" vertical="top" wrapText="1"/>
    </xf>
    <xf numFmtId="167" fontId="4" fillId="0" borderId="2" xfId="0" applyNumberFormat="1" applyFont="1" applyBorder="1" applyAlignment="1">
      <alignment horizontal="center" vertical="top" wrapText="1"/>
    </xf>
    <xf numFmtId="1" fontId="4" fillId="0" borderId="1" xfId="6" applyNumberFormat="1" applyFont="1" applyBorder="1" applyAlignment="1">
      <alignment horizontal="center" vertical="top" wrapText="1"/>
    </xf>
    <xf numFmtId="2" fontId="4" fillId="0" borderId="1" xfId="6" applyNumberFormat="1" applyFont="1" applyBorder="1" applyAlignment="1">
      <alignment horizontal="center" vertical="top" wrapText="1"/>
    </xf>
  </cellXfs>
  <cellStyles count="12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3 2" xfId="6" xr:uid="{00000000-0005-0000-0000-000006000000}"/>
    <cellStyle name="Обычный 3 3" xfId="7" xr:uid="{00000000-0005-0000-0000-000007000000}"/>
    <cellStyle name="Обычный 3 4" xfId="8" xr:uid="{00000000-0005-0000-0000-000008000000}"/>
    <cellStyle name="Обычный 4" xfId="9" xr:uid="{00000000-0005-0000-0000-000009000000}"/>
    <cellStyle name="Обычный 5" xfId="10" xr:uid="{00000000-0005-0000-0000-00000A000000}"/>
    <cellStyle name="Обычный 6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 - 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48"/>
  <sheetViews>
    <sheetView tabSelected="1" showWhiteSpace="0" topLeftCell="A400" zoomScale="80" zoomScaleNormal="80" zoomScalePageLayoutView="70" workbookViewId="0">
      <selection activeCell="W411" sqref="W411"/>
    </sheetView>
  </sheetViews>
  <sheetFormatPr defaultRowHeight="18.75" x14ac:dyDescent="0.3"/>
  <cols>
    <col min="1" max="1" width="8" style="33" customWidth="1"/>
    <col min="2" max="2" width="45.140625" style="6" customWidth="1"/>
    <col min="3" max="3" width="15.28515625" style="6" customWidth="1"/>
    <col min="4" max="4" width="10.140625" style="6" customWidth="1"/>
    <col min="5" max="5" width="10" style="6" customWidth="1"/>
    <col min="6" max="17" width="10.140625" style="6" customWidth="1"/>
    <col min="18" max="18" width="9.140625" style="6"/>
    <col min="19" max="19" width="9.5703125" style="6" customWidth="1"/>
    <col min="20" max="16384" width="9.140625" style="6"/>
  </cols>
  <sheetData>
    <row r="1" spans="1:17" ht="76.5" customHeight="1" x14ac:dyDescent="0.4">
      <c r="O1" s="55" t="s">
        <v>243</v>
      </c>
      <c r="P1" s="55"/>
      <c r="Q1" s="55"/>
    </row>
    <row r="2" spans="1:17" ht="72" customHeight="1" x14ac:dyDescent="0.3">
      <c r="A2" s="116" t="s">
        <v>244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</row>
    <row r="3" spans="1:17" ht="12.75" customHeight="1" x14ac:dyDescent="0.3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7" ht="18.75" customHeight="1" x14ac:dyDescent="0.3">
      <c r="A4" s="56" t="s">
        <v>261</v>
      </c>
      <c r="B4" s="56" t="s">
        <v>296</v>
      </c>
      <c r="C4" s="117" t="s">
        <v>0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</row>
    <row r="5" spans="1:17" ht="18.75" customHeight="1" x14ac:dyDescent="0.3">
      <c r="A5" s="56"/>
      <c r="B5" s="56"/>
      <c r="C5" s="56" t="s">
        <v>1</v>
      </c>
      <c r="D5" s="7" t="s">
        <v>262</v>
      </c>
      <c r="E5" s="7" t="s">
        <v>2</v>
      </c>
      <c r="F5" s="117" t="s">
        <v>3</v>
      </c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</row>
    <row r="6" spans="1:17" ht="20.25" customHeight="1" x14ac:dyDescent="0.3">
      <c r="A6" s="56"/>
      <c r="B6" s="56"/>
      <c r="C6" s="56"/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  <c r="L6" s="5" t="s">
        <v>12</v>
      </c>
      <c r="M6" s="5" t="s">
        <v>13</v>
      </c>
      <c r="N6" s="5" t="s">
        <v>14</v>
      </c>
      <c r="O6" s="5" t="s">
        <v>15</v>
      </c>
      <c r="P6" s="5" t="s">
        <v>16</v>
      </c>
      <c r="Q6" s="5" t="s">
        <v>17</v>
      </c>
    </row>
    <row r="7" spans="1:17" ht="18.75" customHeight="1" x14ac:dyDescent="0.3">
      <c r="A7" s="117"/>
      <c r="B7" s="118" t="s">
        <v>18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</row>
    <row r="8" spans="1:17" ht="19.5" customHeight="1" x14ac:dyDescent="0.3">
      <c r="A8" s="117"/>
      <c r="B8" s="3" t="s">
        <v>19</v>
      </c>
      <c r="C8" s="3"/>
      <c r="D8" s="40"/>
      <c r="E8" s="2"/>
      <c r="F8" s="2"/>
      <c r="G8" s="2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20.25" customHeight="1" x14ac:dyDescent="0.3">
      <c r="A9" s="117"/>
      <c r="B9" s="3" t="s">
        <v>20</v>
      </c>
      <c r="C9" s="56" t="s">
        <v>21</v>
      </c>
      <c r="D9" s="82">
        <v>38.005000000000003</v>
      </c>
      <c r="E9" s="119">
        <v>42.963892399999999</v>
      </c>
      <c r="F9" s="40">
        <v>46.867849446818404</v>
      </c>
      <c r="G9" s="40">
        <v>50.55091252774718</v>
      </c>
      <c r="H9" s="40">
        <v>53.927915688250806</v>
      </c>
      <c r="I9" s="40">
        <v>57.857373264875193</v>
      </c>
      <c r="J9" s="40">
        <v>62.531381164078134</v>
      </c>
      <c r="K9" s="40">
        <v>67.893322036135515</v>
      </c>
      <c r="L9" s="40">
        <v>71.95266376067606</v>
      </c>
      <c r="M9" s="40">
        <v>76.11080819940554</v>
      </c>
      <c r="N9" s="40">
        <v>80.280919380650971</v>
      </c>
      <c r="O9" s="40">
        <v>85.161196469800743</v>
      </c>
      <c r="P9" s="40">
        <v>91.104596371428116</v>
      </c>
      <c r="Q9" s="40">
        <v>98.647145905018633</v>
      </c>
    </row>
    <row r="10" spans="1:17" x14ac:dyDescent="0.3">
      <c r="A10" s="117"/>
      <c r="B10" s="3" t="s">
        <v>22</v>
      </c>
      <c r="C10" s="56"/>
      <c r="D10" s="82"/>
      <c r="E10" s="120"/>
      <c r="F10" s="40">
        <v>47.359957870368007</v>
      </c>
      <c r="G10" s="40">
        <v>51.398057318227075</v>
      </c>
      <c r="H10" s="40">
        <v>55.020181213557166</v>
      </c>
      <c r="I10" s="40">
        <v>59.123036126652124</v>
      </c>
      <c r="J10" s="40">
        <v>64.065721946840242</v>
      </c>
      <c r="K10" s="40">
        <v>69.806010633277126</v>
      </c>
      <c r="L10" s="40">
        <v>74.469052143580043</v>
      </c>
      <c r="M10" s="40">
        <v>79.294646722484018</v>
      </c>
      <c r="N10" s="40">
        <v>84.191884104064627</v>
      </c>
      <c r="O10" s="40">
        <v>89.893358495591883</v>
      </c>
      <c r="P10" s="40">
        <v>96.789976959373689</v>
      </c>
      <c r="Q10" s="40">
        <v>105.47397369216868</v>
      </c>
    </row>
    <row r="11" spans="1:17" x14ac:dyDescent="0.3">
      <c r="A11" s="117"/>
      <c r="B11" s="3" t="s">
        <v>23</v>
      </c>
      <c r="C11" s="56"/>
      <c r="D11" s="82"/>
      <c r="E11" s="121"/>
      <c r="F11" s="1">
        <v>47.621350191729611</v>
      </c>
      <c r="G11" s="1">
        <v>52.064231679217215</v>
      </c>
      <c r="H11" s="1">
        <v>56.047561916530768</v>
      </c>
      <c r="I11" s="1">
        <v>60.33043636038245</v>
      </c>
      <c r="J11" s="1">
        <v>65.733388919072866</v>
      </c>
      <c r="K11" s="1">
        <v>71.948875241704712</v>
      </c>
      <c r="L11" s="1">
        <v>76.886726549542914</v>
      </c>
      <c r="M11" s="1">
        <v>82.248883745834576</v>
      </c>
      <c r="N11" s="1">
        <v>87.738256495915309</v>
      </c>
      <c r="O11" s="1">
        <v>94.295901524676523</v>
      </c>
      <c r="P11" s="1">
        <v>102.09803871272976</v>
      </c>
      <c r="Q11" s="1">
        <v>111.755798488683</v>
      </c>
    </row>
    <row r="12" spans="1:17" ht="18.75" customHeight="1" x14ac:dyDescent="0.3">
      <c r="A12" s="117"/>
      <c r="B12" s="3" t="s">
        <v>24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20.25" customHeight="1" x14ac:dyDescent="0.3">
      <c r="A13" s="117"/>
      <c r="B13" s="3" t="s">
        <v>20</v>
      </c>
      <c r="C13" s="56" t="s">
        <v>263</v>
      </c>
      <c r="D13" s="56">
        <v>10.4</v>
      </c>
      <c r="E13" s="41">
        <v>10.4</v>
      </c>
      <c r="F13" s="41">
        <v>10.3</v>
      </c>
      <c r="G13" s="41">
        <v>10</v>
      </c>
      <c r="H13" s="41">
        <v>9.6999999999999993</v>
      </c>
      <c r="I13" s="41">
        <v>9.4</v>
      </c>
      <c r="J13" s="41">
        <v>9</v>
      </c>
      <c r="K13" s="41">
        <v>8.4</v>
      </c>
      <c r="L13" s="41">
        <v>7.9</v>
      </c>
      <c r="M13" s="41">
        <v>7.5</v>
      </c>
      <c r="N13" s="41">
        <v>7.1</v>
      </c>
      <c r="O13" s="41">
        <v>6.7</v>
      </c>
      <c r="P13" s="41">
        <v>6.2</v>
      </c>
      <c r="Q13" s="41">
        <v>5.8</v>
      </c>
    </row>
    <row r="14" spans="1:17" x14ac:dyDescent="0.3">
      <c r="A14" s="117"/>
      <c r="B14" s="3" t="s">
        <v>22</v>
      </c>
      <c r="C14" s="56"/>
      <c r="D14" s="56"/>
      <c r="E14" s="41">
        <v>10.3</v>
      </c>
      <c r="F14" s="41">
        <v>10.199999999999999</v>
      </c>
      <c r="G14" s="41">
        <v>9.9</v>
      </c>
      <c r="H14" s="41">
        <v>9.4</v>
      </c>
      <c r="I14" s="41">
        <v>8.9</v>
      </c>
      <c r="J14" s="41">
        <v>8.4</v>
      </c>
      <c r="K14" s="41">
        <v>7.9</v>
      </c>
      <c r="L14" s="41">
        <v>7.5</v>
      </c>
      <c r="M14" s="41">
        <v>7</v>
      </c>
      <c r="N14" s="41">
        <v>6.7</v>
      </c>
      <c r="O14" s="41">
        <v>6.3</v>
      </c>
      <c r="P14" s="41">
        <v>5.9</v>
      </c>
      <c r="Q14" s="41">
        <v>5.6</v>
      </c>
    </row>
    <row r="15" spans="1:17" x14ac:dyDescent="0.3">
      <c r="A15" s="117"/>
      <c r="B15" s="3" t="s">
        <v>23</v>
      </c>
      <c r="C15" s="56"/>
      <c r="D15" s="56"/>
      <c r="E15" s="41">
        <v>10.199999999999999</v>
      </c>
      <c r="F15" s="41">
        <v>9.8000000000000007</v>
      </c>
      <c r="G15" s="41">
        <v>9.4</v>
      </c>
      <c r="H15" s="41">
        <v>8.9</v>
      </c>
      <c r="I15" s="41">
        <v>8.4</v>
      </c>
      <c r="J15" s="41">
        <v>7.9</v>
      </c>
      <c r="K15" s="41">
        <v>7.4</v>
      </c>
      <c r="L15" s="41">
        <v>6.9</v>
      </c>
      <c r="M15" s="41">
        <v>6.6</v>
      </c>
      <c r="N15" s="41">
        <v>6.3</v>
      </c>
      <c r="O15" s="41">
        <v>5.9</v>
      </c>
      <c r="P15" s="41">
        <v>5.6</v>
      </c>
      <c r="Q15" s="41">
        <v>5.2</v>
      </c>
    </row>
    <row r="16" spans="1:17" ht="20.25" customHeight="1" x14ac:dyDescent="0.3">
      <c r="A16" s="117"/>
      <c r="B16" s="3" t="s">
        <v>25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25.5" customHeight="1" x14ac:dyDescent="0.3">
      <c r="A17" s="117"/>
      <c r="B17" s="3" t="s">
        <v>20</v>
      </c>
      <c r="C17" s="56" t="s">
        <v>26</v>
      </c>
      <c r="D17" s="82">
        <v>7.5</v>
      </c>
      <c r="E17" s="71">
        <v>6.7</v>
      </c>
      <c r="F17" s="41">
        <v>6.4</v>
      </c>
      <c r="G17" s="41">
        <v>6.3</v>
      </c>
      <c r="H17" s="41">
        <v>6.4</v>
      </c>
      <c r="I17" s="41">
        <v>6.6</v>
      </c>
      <c r="J17" s="41">
        <v>6.7</v>
      </c>
      <c r="K17" s="41">
        <v>6.9</v>
      </c>
      <c r="L17" s="41">
        <v>7</v>
      </c>
      <c r="M17" s="41">
        <v>7.1</v>
      </c>
      <c r="N17" s="41">
        <v>7</v>
      </c>
      <c r="O17" s="41">
        <v>7.2</v>
      </c>
      <c r="P17" s="41">
        <v>7.1</v>
      </c>
      <c r="Q17" s="41">
        <v>7.2</v>
      </c>
    </row>
    <row r="18" spans="1:17" ht="24.75" customHeight="1" x14ac:dyDescent="0.3">
      <c r="A18" s="117"/>
      <c r="B18" s="3" t="s">
        <v>22</v>
      </c>
      <c r="C18" s="56"/>
      <c r="D18" s="82"/>
      <c r="E18" s="72"/>
      <c r="F18" s="41">
        <v>6.5</v>
      </c>
      <c r="G18" s="41">
        <v>6.4</v>
      </c>
      <c r="H18" s="41">
        <v>6.5</v>
      </c>
      <c r="I18" s="41">
        <v>6.7</v>
      </c>
      <c r="J18" s="41">
        <v>6.8</v>
      </c>
      <c r="K18" s="41">
        <v>7</v>
      </c>
      <c r="L18" s="41">
        <v>7.1</v>
      </c>
      <c r="M18" s="41">
        <v>7.2</v>
      </c>
      <c r="N18" s="41">
        <v>7.2</v>
      </c>
      <c r="O18" s="41">
        <v>7.3</v>
      </c>
      <c r="P18" s="41">
        <v>7.2</v>
      </c>
      <c r="Q18" s="41">
        <v>7.3</v>
      </c>
    </row>
    <row r="19" spans="1:17" ht="23.25" customHeight="1" x14ac:dyDescent="0.3">
      <c r="A19" s="117"/>
      <c r="B19" s="3" t="s">
        <v>23</v>
      </c>
      <c r="C19" s="56"/>
      <c r="D19" s="82"/>
      <c r="E19" s="73"/>
      <c r="F19" s="41">
        <v>6.6</v>
      </c>
      <c r="G19" s="41">
        <v>6.5</v>
      </c>
      <c r="H19" s="41">
        <v>6.6</v>
      </c>
      <c r="I19" s="41">
        <v>6.8</v>
      </c>
      <c r="J19" s="41">
        <v>6.9</v>
      </c>
      <c r="K19" s="41">
        <v>7.1</v>
      </c>
      <c r="L19" s="41">
        <v>7.2</v>
      </c>
      <c r="M19" s="41">
        <v>7.3</v>
      </c>
      <c r="N19" s="41">
        <v>7.3</v>
      </c>
      <c r="O19" s="41">
        <v>7.4</v>
      </c>
      <c r="P19" s="41">
        <v>7.4</v>
      </c>
      <c r="Q19" s="41">
        <v>7.5</v>
      </c>
    </row>
    <row r="20" spans="1:17" ht="18.75" customHeight="1" x14ac:dyDescent="0.3">
      <c r="A20" s="117"/>
      <c r="B20" s="8" t="s">
        <v>27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ht="20.25" customHeight="1" x14ac:dyDescent="0.3">
      <c r="A21" s="117"/>
      <c r="B21" s="3" t="s">
        <v>20</v>
      </c>
      <c r="C21" s="56" t="s">
        <v>28</v>
      </c>
      <c r="D21" s="84">
        <v>1.4730000000000001</v>
      </c>
      <c r="E21" s="9">
        <v>1.37</v>
      </c>
      <c r="F21" s="9">
        <v>1.36</v>
      </c>
      <c r="G21" s="9">
        <v>1.35</v>
      </c>
      <c r="H21" s="9">
        <v>1.38</v>
      </c>
      <c r="I21" s="9">
        <v>1.39</v>
      </c>
      <c r="J21" s="9">
        <v>1.4</v>
      </c>
      <c r="K21" s="9">
        <v>1.41</v>
      </c>
      <c r="L21" s="9">
        <v>1.42</v>
      </c>
      <c r="M21" s="9">
        <v>1.43</v>
      </c>
      <c r="N21" s="9">
        <v>1.44</v>
      </c>
      <c r="O21" s="9">
        <v>1.45</v>
      </c>
      <c r="P21" s="9">
        <v>1.46</v>
      </c>
      <c r="Q21" s="9">
        <v>1.5</v>
      </c>
    </row>
    <row r="22" spans="1:17" x14ac:dyDescent="0.3">
      <c r="A22" s="117"/>
      <c r="B22" s="3" t="s">
        <v>22</v>
      </c>
      <c r="C22" s="56"/>
      <c r="D22" s="85"/>
      <c r="E22" s="9">
        <v>1.385</v>
      </c>
      <c r="F22" s="9">
        <v>1.38</v>
      </c>
      <c r="G22" s="9">
        <v>1.37</v>
      </c>
      <c r="H22" s="9">
        <v>1.4</v>
      </c>
      <c r="I22" s="9">
        <v>1.41</v>
      </c>
      <c r="J22" s="9">
        <v>1.423</v>
      </c>
      <c r="K22" s="9">
        <v>1.44</v>
      </c>
      <c r="L22" s="9">
        <v>1.45</v>
      </c>
      <c r="M22" s="9">
        <v>1.45</v>
      </c>
      <c r="N22" s="9">
        <v>1.46</v>
      </c>
      <c r="O22" s="9">
        <v>1.48</v>
      </c>
      <c r="P22" s="9">
        <v>1.49</v>
      </c>
      <c r="Q22" s="9">
        <v>1.52</v>
      </c>
    </row>
    <row r="23" spans="1:17" ht="19.5" customHeight="1" x14ac:dyDescent="0.3">
      <c r="A23" s="117"/>
      <c r="B23" s="3" t="s">
        <v>23</v>
      </c>
      <c r="C23" s="56"/>
      <c r="D23" s="86"/>
      <c r="E23" s="9">
        <v>1.41</v>
      </c>
      <c r="F23" s="9">
        <v>1.4</v>
      </c>
      <c r="G23" s="9">
        <v>1.39</v>
      </c>
      <c r="H23" s="9">
        <v>1.41</v>
      </c>
      <c r="I23" s="9">
        <v>1.45</v>
      </c>
      <c r="J23" s="9">
        <v>1.53</v>
      </c>
      <c r="K23" s="9">
        <v>1.6</v>
      </c>
      <c r="L23" s="9">
        <v>1.6</v>
      </c>
      <c r="M23" s="9">
        <v>1.62</v>
      </c>
      <c r="N23" s="9">
        <v>1.65</v>
      </c>
      <c r="O23" s="9">
        <v>1.7</v>
      </c>
      <c r="P23" s="9">
        <v>1.73</v>
      </c>
      <c r="Q23" s="9">
        <v>1.8</v>
      </c>
    </row>
    <row r="24" spans="1:17" ht="37.5" x14ac:dyDescent="0.3">
      <c r="A24" s="117"/>
      <c r="B24" s="3" t="s">
        <v>29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20.25" customHeight="1" x14ac:dyDescent="0.3">
      <c r="A25" s="117"/>
      <c r="B25" s="3" t="s">
        <v>20</v>
      </c>
      <c r="C25" s="56" t="s">
        <v>30</v>
      </c>
      <c r="D25" s="83">
        <v>71.989999999999995</v>
      </c>
      <c r="E25" s="104">
        <v>72.099999999999994</v>
      </c>
      <c r="F25" s="34">
        <v>72.150000000000006</v>
      </c>
      <c r="G25" s="34">
        <v>72.400000000000006</v>
      </c>
      <c r="H25" s="34">
        <v>72.709999999999994</v>
      </c>
      <c r="I25" s="34">
        <v>73.010000000000005</v>
      </c>
      <c r="J25" s="34">
        <v>73.28</v>
      </c>
      <c r="K25" s="34">
        <v>73.58</v>
      </c>
      <c r="L25" s="34">
        <v>73.95</v>
      </c>
      <c r="M25" s="34">
        <v>74.28</v>
      </c>
      <c r="N25" s="34">
        <v>74.569999999999993</v>
      </c>
      <c r="O25" s="34">
        <v>74.94</v>
      </c>
      <c r="P25" s="34">
        <v>75.19</v>
      </c>
      <c r="Q25" s="34">
        <v>75.7</v>
      </c>
    </row>
    <row r="26" spans="1:17" x14ac:dyDescent="0.3">
      <c r="A26" s="117"/>
      <c r="B26" s="3" t="s">
        <v>22</v>
      </c>
      <c r="C26" s="56"/>
      <c r="D26" s="83"/>
      <c r="E26" s="105"/>
      <c r="F26" s="34">
        <v>72.19</v>
      </c>
      <c r="G26" s="34">
        <v>72.48</v>
      </c>
      <c r="H26" s="34">
        <v>72.78</v>
      </c>
      <c r="I26" s="34">
        <v>73.08</v>
      </c>
      <c r="J26" s="34">
        <v>73.37</v>
      </c>
      <c r="K26" s="34">
        <v>73.67</v>
      </c>
      <c r="L26" s="34">
        <v>74.5</v>
      </c>
      <c r="M26" s="34">
        <v>75.7</v>
      </c>
      <c r="N26" s="34">
        <v>76.39</v>
      </c>
      <c r="O26" s="34">
        <v>77.69</v>
      </c>
      <c r="P26" s="34">
        <v>77.86</v>
      </c>
      <c r="Q26" s="34">
        <v>78.099999999999994</v>
      </c>
    </row>
    <row r="27" spans="1:17" x14ac:dyDescent="0.3">
      <c r="A27" s="117"/>
      <c r="B27" s="3" t="s">
        <v>23</v>
      </c>
      <c r="C27" s="56"/>
      <c r="D27" s="83"/>
      <c r="E27" s="106"/>
      <c r="F27" s="34">
        <v>72.36</v>
      </c>
      <c r="G27" s="34">
        <v>73.16</v>
      </c>
      <c r="H27" s="34">
        <v>75.040000000000006</v>
      </c>
      <c r="I27" s="34">
        <v>76.23</v>
      </c>
      <c r="J27" s="34">
        <v>76.790000000000006</v>
      </c>
      <c r="K27" s="34">
        <v>77.69</v>
      </c>
      <c r="L27" s="34">
        <v>77.849999999999994</v>
      </c>
      <c r="M27" s="34">
        <v>78.34</v>
      </c>
      <c r="N27" s="34">
        <v>78.81</v>
      </c>
      <c r="O27" s="34">
        <v>79.27</v>
      </c>
      <c r="P27" s="34">
        <v>80.12</v>
      </c>
      <c r="Q27" s="34">
        <v>81</v>
      </c>
    </row>
    <row r="28" spans="1:17" x14ac:dyDescent="0.3">
      <c r="A28" s="117"/>
      <c r="B28" s="3" t="s">
        <v>31</v>
      </c>
      <c r="C28" s="3"/>
      <c r="D28" s="40"/>
      <c r="E28" s="2"/>
      <c r="F28" s="2"/>
      <c r="G28" s="2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9.5" customHeight="1" x14ac:dyDescent="0.3">
      <c r="A29" s="117"/>
      <c r="B29" s="3" t="s">
        <v>20</v>
      </c>
      <c r="C29" s="57" t="s">
        <v>32</v>
      </c>
      <c r="D29" s="82">
        <v>0.47699999999999998</v>
      </c>
      <c r="E29" s="83">
        <v>-0.189</v>
      </c>
      <c r="F29" s="40">
        <v>-0.51700000000000002</v>
      </c>
      <c r="G29" s="40">
        <v>-0.48899999999999999</v>
      </c>
      <c r="H29" s="40">
        <v>-0.39200000000000002</v>
      </c>
      <c r="I29" s="40">
        <v>-0.29399999999999998</v>
      </c>
      <c r="J29" s="40">
        <v>-0.17299999999999999</v>
      </c>
      <c r="K29" s="40">
        <v>-9.2999999999999999E-2</v>
      </c>
      <c r="L29" s="40">
        <v>-7.9000000000000001E-2</v>
      </c>
      <c r="M29" s="40">
        <v>-6.0999999999999999E-2</v>
      </c>
      <c r="N29" s="40">
        <v>-5.3999999999999999E-2</v>
      </c>
      <c r="O29" s="40">
        <v>-4.5999999999999999E-2</v>
      </c>
      <c r="P29" s="40">
        <v>-0.03</v>
      </c>
      <c r="Q29" s="41">
        <v>0.1</v>
      </c>
    </row>
    <row r="30" spans="1:17" x14ac:dyDescent="0.3">
      <c r="A30" s="117"/>
      <c r="B30" s="3" t="s">
        <v>22</v>
      </c>
      <c r="C30" s="57"/>
      <c r="D30" s="82"/>
      <c r="E30" s="83"/>
      <c r="F30" s="40">
        <v>0.27100000000000002</v>
      </c>
      <c r="G30" s="40">
        <v>0.38700000000000001</v>
      </c>
      <c r="H30" s="40">
        <v>0.47699999999999998</v>
      </c>
      <c r="I30" s="40">
        <v>0.58899999999999997</v>
      </c>
      <c r="J30" s="40">
        <v>0.61299999999999999</v>
      </c>
      <c r="K30" s="40">
        <v>0.72399999999999998</v>
      </c>
      <c r="L30" s="40">
        <v>0.88100000000000001</v>
      </c>
      <c r="M30" s="40">
        <v>0.91400000000000003</v>
      </c>
      <c r="N30" s="40">
        <v>1.04</v>
      </c>
      <c r="O30" s="40">
        <v>1.1739999999999999</v>
      </c>
      <c r="P30" s="40">
        <v>1.2929999999999999</v>
      </c>
      <c r="Q30" s="41">
        <v>1.3360000000000001</v>
      </c>
    </row>
    <row r="31" spans="1:17" x14ac:dyDescent="0.3">
      <c r="A31" s="117"/>
      <c r="B31" s="3" t="s">
        <v>23</v>
      </c>
      <c r="C31" s="57"/>
      <c r="D31" s="82"/>
      <c r="E31" s="83"/>
      <c r="F31" s="1">
        <v>1.488</v>
      </c>
      <c r="G31" s="1">
        <v>2.09</v>
      </c>
      <c r="H31" s="1">
        <v>2.8849999999999998</v>
      </c>
      <c r="I31" s="1">
        <v>3.4</v>
      </c>
      <c r="J31" s="1">
        <v>5.0270000000000001</v>
      </c>
      <c r="K31" s="1">
        <v>6.0510000000000002</v>
      </c>
      <c r="L31" s="1">
        <v>6.6</v>
      </c>
      <c r="M31" s="1">
        <v>6.6</v>
      </c>
      <c r="N31" s="1">
        <v>6.7</v>
      </c>
      <c r="O31" s="1">
        <v>6.71</v>
      </c>
      <c r="P31" s="1">
        <v>6.8410000000000002</v>
      </c>
      <c r="Q31" s="41">
        <v>6.9</v>
      </c>
    </row>
    <row r="32" spans="1:17" ht="18.75" customHeight="1" x14ac:dyDescent="0.3">
      <c r="A32" s="117"/>
      <c r="B32" s="3" t="s">
        <v>33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20.25" customHeight="1" x14ac:dyDescent="0.3">
      <c r="A33" s="117"/>
      <c r="B33" s="3" t="s">
        <v>20</v>
      </c>
      <c r="C33" s="56" t="s">
        <v>34</v>
      </c>
      <c r="D33" s="71">
        <v>586.22136323807456</v>
      </c>
      <c r="E33" s="71">
        <v>664.13912124285764</v>
      </c>
      <c r="F33" s="41">
        <v>708.24420828478799</v>
      </c>
      <c r="G33" s="41">
        <v>746.18394930639965</v>
      </c>
      <c r="H33" s="41">
        <v>789.75963558788408</v>
      </c>
      <c r="I33" s="41">
        <v>836.46825831511262</v>
      </c>
      <c r="J33" s="41">
        <v>884.62942045082264</v>
      </c>
      <c r="K33" s="41">
        <v>937.86003896548993</v>
      </c>
      <c r="L33" s="41">
        <v>995.51473813065832</v>
      </c>
      <c r="M33" s="41">
        <v>1056.1898905447438</v>
      </c>
      <c r="N33" s="41">
        <v>1120.6800768811331</v>
      </c>
      <c r="O33" s="41">
        <v>1190.167161980122</v>
      </c>
      <c r="P33" s="41">
        <v>1264.0490927192632</v>
      </c>
      <c r="Q33" s="41">
        <v>1342.6344240812427</v>
      </c>
    </row>
    <row r="34" spans="1:17" x14ac:dyDescent="0.3">
      <c r="A34" s="117"/>
      <c r="B34" s="3" t="s">
        <v>22</v>
      </c>
      <c r="C34" s="56"/>
      <c r="D34" s="72"/>
      <c r="E34" s="72"/>
      <c r="F34" s="1">
        <v>711.01288462498621</v>
      </c>
      <c r="G34" s="1">
        <v>752.5063304639757</v>
      </c>
      <c r="H34" s="1">
        <v>796.19187043734996</v>
      </c>
      <c r="I34" s="1">
        <v>849.45153322651561</v>
      </c>
      <c r="J34" s="1">
        <v>904.56394870225199</v>
      </c>
      <c r="K34" s="1">
        <v>966.02002337708302</v>
      </c>
      <c r="L34" s="1">
        <v>1032.6628467297978</v>
      </c>
      <c r="M34" s="1">
        <v>1103.9031585371465</v>
      </c>
      <c r="N34" s="1">
        <v>1180.0581257351482</v>
      </c>
      <c r="O34" s="1">
        <v>1262.702316512884</v>
      </c>
      <c r="P34" s="1">
        <v>1351.1344105475473</v>
      </c>
      <c r="Q34" s="41">
        <v>1445.7597578558341</v>
      </c>
    </row>
    <row r="35" spans="1:17" x14ac:dyDescent="0.3">
      <c r="A35" s="117"/>
      <c r="B35" s="3" t="s">
        <v>23</v>
      </c>
      <c r="C35" s="56"/>
      <c r="D35" s="73"/>
      <c r="E35" s="73"/>
      <c r="F35" s="1">
        <v>714.81027963720271</v>
      </c>
      <c r="G35" s="1">
        <v>761.2186222323686</v>
      </c>
      <c r="H35" s="1">
        <v>809.87571656546163</v>
      </c>
      <c r="I35" s="1">
        <v>871.62873995357802</v>
      </c>
      <c r="J35" s="1">
        <v>939.92085172894099</v>
      </c>
      <c r="K35" s="1">
        <v>1014.7438150833343</v>
      </c>
      <c r="L35" s="1">
        <v>1094.3098776240186</v>
      </c>
      <c r="M35" s="1">
        <v>1180.1147151285179</v>
      </c>
      <c r="N35" s="1">
        <v>1275.1186701552242</v>
      </c>
      <c r="O35" s="1">
        <v>1383.1110205680104</v>
      </c>
      <c r="P35" s="1">
        <v>1502.7015766503212</v>
      </c>
      <c r="Q35" s="41">
        <v>1634.674839918059</v>
      </c>
    </row>
    <row r="36" spans="1:17" ht="18.75" customHeight="1" x14ac:dyDescent="0.3">
      <c r="A36" s="10">
        <v>1</v>
      </c>
      <c r="B36" s="68" t="s">
        <v>35</v>
      </c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</row>
    <row r="37" spans="1:17" x14ac:dyDescent="0.3">
      <c r="A37" s="35" t="s">
        <v>36</v>
      </c>
      <c r="B37" s="56" t="s">
        <v>188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ht="113.25" customHeight="1" x14ac:dyDescent="0.3">
      <c r="A38" s="11"/>
      <c r="B38" s="74" t="s">
        <v>37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</row>
    <row r="39" spans="1:17" ht="99.75" customHeight="1" x14ac:dyDescent="0.3">
      <c r="A39" s="113" t="s">
        <v>38</v>
      </c>
      <c r="B39" s="3" t="s">
        <v>39</v>
      </c>
      <c r="C39" s="5"/>
      <c r="D39" s="1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ht="19.5" customHeight="1" x14ac:dyDescent="0.3">
      <c r="A40" s="114"/>
      <c r="B40" s="3" t="s">
        <v>20</v>
      </c>
      <c r="C40" s="84" t="s">
        <v>106</v>
      </c>
      <c r="D40" s="76">
        <v>22</v>
      </c>
      <c r="E40" s="44">
        <v>34</v>
      </c>
      <c r="F40" s="44">
        <v>58</v>
      </c>
      <c r="G40" s="44">
        <v>102</v>
      </c>
      <c r="H40" s="44">
        <v>101</v>
      </c>
      <c r="I40" s="44">
        <v>121</v>
      </c>
      <c r="J40" s="44">
        <v>140</v>
      </c>
      <c r="K40" s="44">
        <v>150</v>
      </c>
      <c r="L40" s="44">
        <v>160</v>
      </c>
      <c r="M40" s="44">
        <v>169</v>
      </c>
      <c r="N40" s="44">
        <v>179</v>
      </c>
      <c r="O40" s="44">
        <v>189</v>
      </c>
      <c r="P40" s="44">
        <v>199</v>
      </c>
      <c r="Q40" s="44">
        <v>209</v>
      </c>
    </row>
    <row r="41" spans="1:17" x14ac:dyDescent="0.3">
      <c r="A41" s="114"/>
      <c r="B41" s="3" t="s">
        <v>22</v>
      </c>
      <c r="C41" s="85"/>
      <c r="D41" s="77"/>
      <c r="E41" s="44">
        <v>37</v>
      </c>
      <c r="F41" s="44">
        <v>61</v>
      </c>
      <c r="G41" s="44">
        <v>106</v>
      </c>
      <c r="H41" s="44">
        <v>126</v>
      </c>
      <c r="I41" s="44">
        <v>137</v>
      </c>
      <c r="J41" s="44">
        <v>150</v>
      </c>
      <c r="K41" s="44">
        <v>162</v>
      </c>
      <c r="L41" s="44">
        <v>174</v>
      </c>
      <c r="M41" s="44">
        <v>186</v>
      </c>
      <c r="N41" s="44">
        <v>198</v>
      </c>
      <c r="O41" s="44">
        <v>210</v>
      </c>
      <c r="P41" s="44">
        <v>222</v>
      </c>
      <c r="Q41" s="44">
        <v>234</v>
      </c>
    </row>
    <row r="42" spans="1:17" x14ac:dyDescent="0.3">
      <c r="A42" s="115"/>
      <c r="B42" s="3" t="s">
        <v>23</v>
      </c>
      <c r="C42" s="86"/>
      <c r="D42" s="78"/>
      <c r="E42" s="44">
        <v>38</v>
      </c>
      <c r="F42" s="44">
        <v>62</v>
      </c>
      <c r="G42" s="44">
        <v>107</v>
      </c>
      <c r="H42" s="44">
        <v>127</v>
      </c>
      <c r="I42" s="44">
        <v>138</v>
      </c>
      <c r="J42" s="44">
        <v>152</v>
      </c>
      <c r="K42" s="44">
        <v>166</v>
      </c>
      <c r="L42" s="44">
        <v>180</v>
      </c>
      <c r="M42" s="44">
        <v>194</v>
      </c>
      <c r="N42" s="44">
        <v>208</v>
      </c>
      <c r="O42" s="44">
        <v>222</v>
      </c>
      <c r="P42" s="44">
        <v>236</v>
      </c>
      <c r="Q42" s="44">
        <v>249</v>
      </c>
    </row>
    <row r="43" spans="1:17" ht="19.5" customHeight="1" x14ac:dyDescent="0.3">
      <c r="A43" s="57" t="s">
        <v>40</v>
      </c>
      <c r="B43" s="3" t="s">
        <v>41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41"/>
    </row>
    <row r="44" spans="1:17" x14ac:dyDescent="0.3">
      <c r="A44" s="57"/>
      <c r="B44" s="3" t="s">
        <v>20</v>
      </c>
      <c r="C44" s="56" t="s">
        <v>265</v>
      </c>
      <c r="D44" s="79">
        <v>12.25</v>
      </c>
      <c r="E44" s="41">
        <v>12.3</v>
      </c>
      <c r="F44" s="41">
        <v>12.3</v>
      </c>
      <c r="G44" s="41">
        <v>12.3</v>
      </c>
      <c r="H44" s="41">
        <v>12.3</v>
      </c>
      <c r="I44" s="41">
        <v>12.3</v>
      </c>
      <c r="J44" s="41">
        <v>12.3</v>
      </c>
      <c r="K44" s="41">
        <v>12.3</v>
      </c>
      <c r="L44" s="41">
        <v>12.3</v>
      </c>
      <c r="M44" s="41">
        <v>12.3</v>
      </c>
      <c r="N44" s="41">
        <v>12.3</v>
      </c>
      <c r="O44" s="41">
        <v>12.3</v>
      </c>
      <c r="P44" s="41">
        <v>12.3</v>
      </c>
      <c r="Q44" s="41">
        <v>12.3</v>
      </c>
    </row>
    <row r="45" spans="1:17" x14ac:dyDescent="0.3">
      <c r="A45" s="57"/>
      <c r="B45" s="3" t="s">
        <v>22</v>
      </c>
      <c r="C45" s="56"/>
      <c r="D45" s="80"/>
      <c r="E45" s="42">
        <v>12.3</v>
      </c>
      <c r="F45" s="42">
        <v>12.35</v>
      </c>
      <c r="G45" s="42">
        <v>12.36</v>
      </c>
      <c r="H45" s="42">
        <v>12.37</v>
      </c>
      <c r="I45" s="42">
        <v>12.39</v>
      </c>
      <c r="J45" s="42">
        <v>12.42</v>
      </c>
      <c r="K45" s="42">
        <v>12.45</v>
      </c>
      <c r="L45" s="42">
        <v>12.49</v>
      </c>
      <c r="M45" s="42">
        <v>12.51</v>
      </c>
      <c r="N45" s="42">
        <v>12.53</v>
      </c>
      <c r="O45" s="42">
        <v>12.55</v>
      </c>
      <c r="P45" s="42">
        <v>12.57</v>
      </c>
      <c r="Q45" s="42">
        <v>12.59</v>
      </c>
    </row>
    <row r="46" spans="1:17" ht="56.25" customHeight="1" x14ac:dyDescent="0.3">
      <c r="A46" s="57"/>
      <c r="B46" s="3" t="s">
        <v>23</v>
      </c>
      <c r="C46" s="56"/>
      <c r="D46" s="81"/>
      <c r="E46" s="42">
        <v>12.35</v>
      </c>
      <c r="F46" s="42">
        <v>12.37</v>
      </c>
      <c r="G46" s="42">
        <v>12.38</v>
      </c>
      <c r="H46" s="42">
        <v>12.39</v>
      </c>
      <c r="I46" s="42">
        <v>12.41</v>
      </c>
      <c r="J46" s="42">
        <v>12.43</v>
      </c>
      <c r="K46" s="42">
        <v>12.46</v>
      </c>
      <c r="L46" s="42">
        <v>12.5</v>
      </c>
      <c r="M46" s="42">
        <v>12.52</v>
      </c>
      <c r="N46" s="42">
        <v>12.54</v>
      </c>
      <c r="O46" s="42">
        <v>12.56</v>
      </c>
      <c r="P46" s="42">
        <v>12.58</v>
      </c>
      <c r="Q46" s="42">
        <v>12.61</v>
      </c>
    </row>
    <row r="47" spans="1:17" x14ac:dyDescent="0.3">
      <c r="A47" s="57" t="s">
        <v>42</v>
      </c>
      <c r="B47" s="3" t="s">
        <v>43</v>
      </c>
      <c r="C47" s="5"/>
      <c r="D47" s="2"/>
      <c r="E47" s="42"/>
      <c r="F47" s="42"/>
      <c r="G47" s="5"/>
      <c r="H47" s="42"/>
      <c r="I47" s="42"/>
      <c r="J47" s="42"/>
      <c r="K47" s="5"/>
      <c r="L47" s="42"/>
      <c r="M47" s="42"/>
      <c r="N47" s="42"/>
      <c r="O47" s="5"/>
      <c r="P47" s="42"/>
      <c r="Q47" s="42"/>
    </row>
    <row r="48" spans="1:17" x14ac:dyDescent="0.3">
      <c r="A48" s="57"/>
      <c r="B48" s="3" t="s">
        <v>20</v>
      </c>
      <c r="C48" s="56" t="s">
        <v>44</v>
      </c>
      <c r="D48" s="76">
        <v>8451</v>
      </c>
      <c r="E48" s="46">
        <v>7583</v>
      </c>
      <c r="F48" s="46">
        <v>7383</v>
      </c>
      <c r="G48" s="46">
        <v>7252</v>
      </c>
      <c r="H48" s="46">
        <v>7269</v>
      </c>
      <c r="I48" s="46">
        <v>7408</v>
      </c>
      <c r="J48" s="48">
        <v>7494</v>
      </c>
      <c r="K48" s="48">
        <v>7705</v>
      </c>
      <c r="L48" s="48">
        <v>7872</v>
      </c>
      <c r="M48" s="46">
        <v>7977</v>
      </c>
      <c r="N48" s="48">
        <v>7976</v>
      </c>
      <c r="O48" s="48">
        <v>8086</v>
      </c>
      <c r="P48" s="46">
        <v>8062</v>
      </c>
      <c r="Q48" s="46">
        <v>8176</v>
      </c>
    </row>
    <row r="49" spans="1:17" x14ac:dyDescent="0.3">
      <c r="A49" s="57"/>
      <c r="B49" s="3" t="s">
        <v>22</v>
      </c>
      <c r="C49" s="56"/>
      <c r="D49" s="77"/>
      <c r="E49" s="46">
        <v>8092</v>
      </c>
      <c r="F49" s="46">
        <v>7999</v>
      </c>
      <c r="G49" s="46">
        <v>7861</v>
      </c>
      <c r="H49" s="46">
        <v>7885</v>
      </c>
      <c r="I49" s="46">
        <v>7983</v>
      </c>
      <c r="J49" s="46">
        <v>8124</v>
      </c>
      <c r="K49" s="46">
        <v>8251</v>
      </c>
      <c r="L49" s="48">
        <f>K49+24</f>
        <v>8275</v>
      </c>
      <c r="M49" s="46">
        <f>L49+35</f>
        <v>8310</v>
      </c>
      <c r="N49" s="48">
        <f>M49-5</f>
        <v>8305</v>
      </c>
      <c r="O49" s="48">
        <f>N49+50</f>
        <v>8355</v>
      </c>
      <c r="P49" s="46">
        <f>O49+70</f>
        <v>8425</v>
      </c>
      <c r="Q49" s="46">
        <f>P49+100</f>
        <v>8525</v>
      </c>
    </row>
    <row r="50" spans="1:17" x14ac:dyDescent="0.3">
      <c r="A50" s="57"/>
      <c r="B50" s="3" t="s">
        <v>23</v>
      </c>
      <c r="C50" s="56"/>
      <c r="D50" s="78"/>
      <c r="E50" s="48">
        <v>8102</v>
      </c>
      <c r="F50" s="48">
        <v>8131</v>
      </c>
      <c r="G50" s="46">
        <v>8195</v>
      </c>
      <c r="H50" s="46">
        <v>8259</v>
      </c>
      <c r="I50" s="46">
        <v>8323</v>
      </c>
      <c r="J50" s="46">
        <v>8387</v>
      </c>
      <c r="K50" s="46">
        <v>8451</v>
      </c>
      <c r="L50" s="48">
        <f>K50+100</f>
        <v>8551</v>
      </c>
      <c r="M50" s="46">
        <f>L50+100</f>
        <v>8651</v>
      </c>
      <c r="N50" s="48">
        <f>M50+100</f>
        <v>8751</v>
      </c>
      <c r="O50" s="48">
        <f>N50+100</f>
        <v>8851</v>
      </c>
      <c r="P50" s="46">
        <f>O50+100</f>
        <v>8951</v>
      </c>
      <c r="Q50" s="46">
        <v>9000</v>
      </c>
    </row>
    <row r="51" spans="1:17" ht="38.25" customHeight="1" x14ac:dyDescent="0.3">
      <c r="A51" s="57" t="s">
        <v>45</v>
      </c>
      <c r="B51" s="3" t="s">
        <v>46</v>
      </c>
      <c r="C51" s="5"/>
      <c r="D51" s="12"/>
      <c r="E51" s="35"/>
      <c r="F51" s="35"/>
      <c r="G51" s="40"/>
      <c r="H51" s="40"/>
      <c r="I51" s="40"/>
      <c r="J51" s="40"/>
      <c r="K51" s="35"/>
      <c r="L51" s="35"/>
      <c r="M51" s="40"/>
      <c r="N51" s="40"/>
      <c r="O51" s="40"/>
      <c r="P51" s="35"/>
      <c r="Q51" s="41"/>
    </row>
    <row r="52" spans="1:17" x14ac:dyDescent="0.3">
      <c r="A52" s="57"/>
      <c r="B52" s="3" t="s">
        <v>20</v>
      </c>
      <c r="C52" s="56" t="s">
        <v>106</v>
      </c>
      <c r="D52" s="84">
        <v>7066</v>
      </c>
      <c r="E52" s="5">
        <v>6946</v>
      </c>
      <c r="F52" s="5">
        <v>6826</v>
      </c>
      <c r="G52" s="5">
        <v>6706</v>
      </c>
      <c r="H52" s="5">
        <v>6586</v>
      </c>
      <c r="I52" s="5">
        <v>6466</v>
      </c>
      <c r="J52" s="5">
        <v>6346</v>
      </c>
      <c r="K52" s="5">
        <v>6226</v>
      </c>
      <c r="L52" s="5">
        <v>6106</v>
      </c>
      <c r="M52" s="5">
        <v>5986</v>
      </c>
      <c r="N52" s="5">
        <v>5866</v>
      </c>
      <c r="O52" s="5">
        <v>5746</v>
      </c>
      <c r="P52" s="5">
        <v>5626</v>
      </c>
      <c r="Q52" s="44">
        <v>5506</v>
      </c>
    </row>
    <row r="53" spans="1:17" x14ac:dyDescent="0.3">
      <c r="A53" s="57"/>
      <c r="B53" s="3" t="s">
        <v>22</v>
      </c>
      <c r="C53" s="56"/>
      <c r="D53" s="85"/>
      <c r="E53" s="5">
        <v>6986</v>
      </c>
      <c r="F53" s="5">
        <v>6906</v>
      </c>
      <c r="G53" s="5">
        <v>6826</v>
      </c>
      <c r="H53" s="5">
        <v>6746</v>
      </c>
      <c r="I53" s="5">
        <v>6666</v>
      </c>
      <c r="J53" s="5">
        <v>6586</v>
      </c>
      <c r="K53" s="5">
        <v>6506</v>
      </c>
      <c r="L53" s="5">
        <v>6426</v>
      </c>
      <c r="M53" s="5">
        <v>6346</v>
      </c>
      <c r="N53" s="5">
        <v>6266</v>
      </c>
      <c r="O53" s="5">
        <v>6186</v>
      </c>
      <c r="P53" s="5">
        <v>6106</v>
      </c>
      <c r="Q53" s="44">
        <v>6026</v>
      </c>
    </row>
    <row r="54" spans="1:17" x14ac:dyDescent="0.3">
      <c r="A54" s="57"/>
      <c r="B54" s="3" t="s">
        <v>23</v>
      </c>
      <c r="C54" s="56"/>
      <c r="D54" s="86"/>
      <c r="E54" s="5">
        <v>7166</v>
      </c>
      <c r="F54" s="5">
        <v>7266</v>
      </c>
      <c r="G54" s="5">
        <v>7366</v>
      </c>
      <c r="H54" s="5">
        <v>7466</v>
      </c>
      <c r="I54" s="5">
        <v>7566</v>
      </c>
      <c r="J54" s="5">
        <v>7666</v>
      </c>
      <c r="K54" s="5">
        <v>7766</v>
      </c>
      <c r="L54" s="5">
        <v>7866</v>
      </c>
      <c r="M54" s="5">
        <v>7966</v>
      </c>
      <c r="N54" s="5">
        <v>8066</v>
      </c>
      <c r="O54" s="5">
        <v>8166</v>
      </c>
      <c r="P54" s="5">
        <v>8266</v>
      </c>
      <c r="Q54" s="44">
        <v>8366</v>
      </c>
    </row>
    <row r="55" spans="1:17" x14ac:dyDescent="0.3">
      <c r="A55" s="57" t="s">
        <v>47</v>
      </c>
      <c r="B55" s="3" t="s">
        <v>48</v>
      </c>
      <c r="C55" s="5"/>
      <c r="D55" s="12"/>
      <c r="E55" s="35"/>
      <c r="F55" s="35"/>
      <c r="G55" s="40"/>
      <c r="H55" s="40"/>
      <c r="I55" s="40"/>
      <c r="J55" s="40"/>
      <c r="K55" s="35"/>
      <c r="L55" s="35"/>
      <c r="M55" s="40"/>
      <c r="N55" s="40"/>
      <c r="O55" s="40"/>
      <c r="P55" s="35"/>
      <c r="Q55" s="41"/>
    </row>
    <row r="56" spans="1:17" x14ac:dyDescent="0.3">
      <c r="A56" s="57"/>
      <c r="B56" s="3" t="s">
        <v>20</v>
      </c>
      <c r="C56" s="56" t="s">
        <v>49</v>
      </c>
      <c r="D56" s="61">
        <v>14.5</v>
      </c>
      <c r="E56" s="36">
        <v>21.024999999999999</v>
      </c>
      <c r="F56" s="36">
        <v>21.524999999999999</v>
      </c>
      <c r="G56" s="36">
        <v>22.024999999999999</v>
      </c>
      <c r="H56" s="36">
        <v>22.524999999999999</v>
      </c>
      <c r="I56" s="36">
        <v>23.024999999999999</v>
      </c>
      <c r="J56" s="36">
        <v>23.524999999999999</v>
      </c>
      <c r="K56" s="36">
        <v>24.024999999999999</v>
      </c>
      <c r="L56" s="36">
        <v>24.524999999999999</v>
      </c>
      <c r="M56" s="36">
        <v>25.024999999999999</v>
      </c>
      <c r="N56" s="36">
        <v>25.524999999999999</v>
      </c>
      <c r="O56" s="36">
        <v>26.024999999999999</v>
      </c>
      <c r="P56" s="36">
        <v>26.524999999999999</v>
      </c>
      <c r="Q56" s="36">
        <v>27.024999999999999</v>
      </c>
    </row>
    <row r="57" spans="1:17" x14ac:dyDescent="0.3">
      <c r="A57" s="57"/>
      <c r="B57" s="3" t="s">
        <v>22</v>
      </c>
      <c r="C57" s="56"/>
      <c r="D57" s="62"/>
      <c r="E57" s="36">
        <v>21.524999999999999</v>
      </c>
      <c r="F57" s="36">
        <v>22.024999999999999</v>
      </c>
      <c r="G57" s="36">
        <v>22.524999999999999</v>
      </c>
      <c r="H57" s="36">
        <v>23.024999999999999</v>
      </c>
      <c r="I57" s="36">
        <v>23.524999999999999</v>
      </c>
      <c r="J57" s="36">
        <v>24.024999999999999</v>
      </c>
      <c r="K57" s="36">
        <v>24.524999999999999</v>
      </c>
      <c r="L57" s="36">
        <v>25.024999999999999</v>
      </c>
      <c r="M57" s="36">
        <v>25.524999999999999</v>
      </c>
      <c r="N57" s="36">
        <v>26.024999999999999</v>
      </c>
      <c r="O57" s="36">
        <v>26.524999999999999</v>
      </c>
      <c r="P57" s="36">
        <v>27.024999999999999</v>
      </c>
      <c r="Q57" s="36">
        <v>27.524999999999999</v>
      </c>
    </row>
    <row r="58" spans="1:17" x14ac:dyDescent="0.3">
      <c r="A58" s="57"/>
      <c r="B58" s="3" t="s">
        <v>23</v>
      </c>
      <c r="C58" s="56"/>
      <c r="D58" s="63"/>
      <c r="E58" s="36">
        <v>22.024999999999999</v>
      </c>
      <c r="F58" s="36">
        <v>22.524999999999999</v>
      </c>
      <c r="G58" s="36">
        <v>23.024999999999999</v>
      </c>
      <c r="H58" s="36">
        <v>23.524999999999999</v>
      </c>
      <c r="I58" s="36">
        <v>24.024999999999999</v>
      </c>
      <c r="J58" s="36">
        <v>24.524999999999999</v>
      </c>
      <c r="K58" s="36">
        <v>25.024999999999999</v>
      </c>
      <c r="L58" s="36">
        <v>25.524999999999999</v>
      </c>
      <c r="M58" s="36">
        <v>26.024999999999999</v>
      </c>
      <c r="N58" s="36">
        <v>26.524999999999999</v>
      </c>
      <c r="O58" s="36">
        <v>27.024999999999999</v>
      </c>
      <c r="P58" s="36">
        <v>27.524999999999999</v>
      </c>
      <c r="Q58" s="36">
        <v>28.024999999999999</v>
      </c>
    </row>
    <row r="59" spans="1:17" x14ac:dyDescent="0.3">
      <c r="A59" s="35" t="s">
        <v>50</v>
      </c>
      <c r="B59" s="56" t="s">
        <v>189</v>
      </c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</row>
    <row r="60" spans="1:17" ht="114.75" customHeight="1" x14ac:dyDescent="0.3">
      <c r="A60" s="35"/>
      <c r="B60" s="74" t="s">
        <v>258</v>
      </c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</row>
    <row r="61" spans="1:17" ht="101.25" customHeight="1" x14ac:dyDescent="0.3">
      <c r="A61" s="57" t="s">
        <v>266</v>
      </c>
      <c r="B61" s="3" t="s">
        <v>268</v>
      </c>
      <c r="C61" s="5"/>
      <c r="D61" s="1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3">
      <c r="A62" s="57"/>
      <c r="B62" s="3" t="s">
        <v>20</v>
      </c>
      <c r="C62" s="56" t="s">
        <v>263</v>
      </c>
      <c r="D62" s="90">
        <v>52.6</v>
      </c>
      <c r="E62" s="47">
        <v>53</v>
      </c>
      <c r="F62" s="47">
        <v>53.1</v>
      </c>
      <c r="G62" s="47">
        <v>53.2</v>
      </c>
      <c r="H62" s="47">
        <v>54</v>
      </c>
      <c r="I62" s="47">
        <v>55.5</v>
      </c>
      <c r="J62" s="47">
        <v>57</v>
      </c>
      <c r="K62" s="47">
        <v>58.5</v>
      </c>
      <c r="L62" s="47">
        <v>60</v>
      </c>
      <c r="M62" s="47">
        <v>62</v>
      </c>
      <c r="N62" s="47">
        <v>64</v>
      </c>
      <c r="O62" s="47">
        <v>66</v>
      </c>
      <c r="P62" s="47">
        <v>68</v>
      </c>
      <c r="Q62" s="47">
        <v>70</v>
      </c>
    </row>
    <row r="63" spans="1:17" ht="17.25" customHeight="1" x14ac:dyDescent="0.3">
      <c r="A63" s="57"/>
      <c r="B63" s="3" t="s">
        <v>22</v>
      </c>
      <c r="C63" s="56"/>
      <c r="D63" s="91"/>
      <c r="E63" s="47">
        <v>53</v>
      </c>
      <c r="F63" s="47">
        <v>54</v>
      </c>
      <c r="G63" s="47">
        <v>55.5</v>
      </c>
      <c r="H63" s="47">
        <v>57</v>
      </c>
      <c r="I63" s="47">
        <v>58.5</v>
      </c>
      <c r="J63" s="47">
        <v>60</v>
      </c>
      <c r="K63" s="47">
        <v>62</v>
      </c>
      <c r="L63" s="47">
        <v>64</v>
      </c>
      <c r="M63" s="47">
        <v>66</v>
      </c>
      <c r="N63" s="47">
        <v>68</v>
      </c>
      <c r="O63" s="47">
        <v>70</v>
      </c>
      <c r="P63" s="47">
        <v>72</v>
      </c>
      <c r="Q63" s="47">
        <v>75</v>
      </c>
    </row>
    <row r="64" spans="1:17" ht="21" customHeight="1" x14ac:dyDescent="0.3">
      <c r="A64" s="57"/>
      <c r="B64" s="3" t="s">
        <v>23</v>
      </c>
      <c r="C64" s="56"/>
      <c r="D64" s="92"/>
      <c r="E64" s="47">
        <v>53</v>
      </c>
      <c r="F64" s="47">
        <v>55.5</v>
      </c>
      <c r="G64" s="47">
        <v>57</v>
      </c>
      <c r="H64" s="47">
        <v>58.5</v>
      </c>
      <c r="I64" s="47">
        <v>60</v>
      </c>
      <c r="J64" s="47">
        <v>62</v>
      </c>
      <c r="K64" s="47">
        <v>64</v>
      </c>
      <c r="L64" s="47">
        <v>66</v>
      </c>
      <c r="M64" s="47">
        <v>68</v>
      </c>
      <c r="N64" s="47">
        <v>70</v>
      </c>
      <c r="O64" s="47">
        <v>72</v>
      </c>
      <c r="P64" s="47">
        <v>74</v>
      </c>
      <c r="Q64" s="47">
        <v>76</v>
      </c>
    </row>
    <row r="65" spans="1:17" ht="37.5" x14ac:dyDescent="0.3">
      <c r="A65" s="57" t="s">
        <v>267</v>
      </c>
      <c r="B65" s="3" t="s">
        <v>51</v>
      </c>
      <c r="C65" s="5"/>
      <c r="D65" s="5"/>
      <c r="E65" s="5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</row>
    <row r="66" spans="1:17" x14ac:dyDescent="0.3">
      <c r="A66" s="57"/>
      <c r="B66" s="3" t="s">
        <v>20</v>
      </c>
      <c r="C66" s="56" t="s">
        <v>263</v>
      </c>
      <c r="D66" s="82">
        <v>39.6</v>
      </c>
      <c r="E66" s="47">
        <v>41.17</v>
      </c>
      <c r="F66" s="47">
        <v>42.74</v>
      </c>
      <c r="G66" s="47">
        <v>44.31</v>
      </c>
      <c r="H66" s="47">
        <v>45.88</v>
      </c>
      <c r="I66" s="47">
        <v>47.45</v>
      </c>
      <c r="J66" s="47">
        <v>49.02</v>
      </c>
      <c r="K66" s="47">
        <v>50.59</v>
      </c>
      <c r="L66" s="47">
        <v>52.16</v>
      </c>
      <c r="M66" s="47">
        <v>53.73</v>
      </c>
      <c r="N66" s="47">
        <v>55.3</v>
      </c>
      <c r="O66" s="47">
        <v>56.87</v>
      </c>
      <c r="P66" s="47">
        <v>58.44</v>
      </c>
      <c r="Q66" s="47">
        <v>60</v>
      </c>
    </row>
    <row r="67" spans="1:17" ht="18.75" customHeight="1" x14ac:dyDescent="0.3">
      <c r="A67" s="57"/>
      <c r="B67" s="3" t="s">
        <v>22</v>
      </c>
      <c r="C67" s="56"/>
      <c r="D67" s="82"/>
      <c r="E67" s="47">
        <v>41.32</v>
      </c>
      <c r="F67" s="47">
        <v>43.04</v>
      </c>
      <c r="G67" s="47">
        <v>44.76</v>
      </c>
      <c r="H67" s="47">
        <v>46.48</v>
      </c>
      <c r="I67" s="47">
        <v>48.2</v>
      </c>
      <c r="J67" s="47">
        <v>49.92</v>
      </c>
      <c r="K67" s="47">
        <v>51.64</v>
      </c>
      <c r="L67" s="47">
        <v>53.36</v>
      </c>
      <c r="M67" s="47">
        <v>55.08</v>
      </c>
      <c r="N67" s="47">
        <v>56.8</v>
      </c>
      <c r="O67" s="47">
        <v>58.52</v>
      </c>
      <c r="P67" s="47">
        <v>60.26</v>
      </c>
      <c r="Q67" s="47">
        <v>62</v>
      </c>
    </row>
    <row r="68" spans="1:17" x14ac:dyDescent="0.3">
      <c r="A68" s="57"/>
      <c r="B68" s="3" t="s">
        <v>23</v>
      </c>
      <c r="C68" s="56"/>
      <c r="D68" s="82"/>
      <c r="E68" s="47">
        <v>41.55</v>
      </c>
      <c r="F68" s="47">
        <v>43.5</v>
      </c>
      <c r="G68" s="47">
        <v>45.45</v>
      </c>
      <c r="H68" s="47">
        <v>47.4</v>
      </c>
      <c r="I68" s="47">
        <v>49.35</v>
      </c>
      <c r="J68" s="47">
        <v>51.3</v>
      </c>
      <c r="K68" s="47">
        <v>53.25</v>
      </c>
      <c r="L68" s="47">
        <v>55.2</v>
      </c>
      <c r="M68" s="47">
        <v>57.15</v>
      </c>
      <c r="N68" s="47">
        <v>59.1</v>
      </c>
      <c r="O68" s="47">
        <v>61.05</v>
      </c>
      <c r="P68" s="47">
        <v>63.01</v>
      </c>
      <c r="Q68" s="47">
        <v>65</v>
      </c>
    </row>
    <row r="69" spans="1:17" ht="156" customHeight="1" x14ac:dyDescent="0.3">
      <c r="A69" s="57" t="s">
        <v>269</v>
      </c>
      <c r="B69" s="3" t="s">
        <v>288</v>
      </c>
      <c r="C69" s="5"/>
      <c r="D69" s="5"/>
      <c r="E69" s="5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</row>
    <row r="70" spans="1:17" ht="22.5" customHeight="1" x14ac:dyDescent="0.3">
      <c r="A70" s="57"/>
      <c r="B70" s="3" t="s">
        <v>20</v>
      </c>
      <c r="C70" s="56" t="s">
        <v>263</v>
      </c>
      <c r="D70" s="90">
        <v>7.61</v>
      </c>
      <c r="E70" s="47">
        <v>9.34</v>
      </c>
      <c r="F70" s="47">
        <v>9.6202000000000005</v>
      </c>
      <c r="G70" s="47">
        <v>9.9088060000000002</v>
      </c>
      <c r="H70" s="47">
        <v>10.206070180000001</v>
      </c>
      <c r="I70" s="47">
        <v>10.512252285400001</v>
      </c>
      <c r="J70" s="47">
        <v>10.827619853962</v>
      </c>
      <c r="K70" s="47">
        <v>11.152448449580861</v>
      </c>
      <c r="L70" s="47">
        <v>11.487021903068287</v>
      </c>
      <c r="M70" s="47">
        <v>11.831632560160337</v>
      </c>
      <c r="N70" s="47">
        <v>12.186581536965146</v>
      </c>
      <c r="O70" s="47">
        <v>12.552178983074102</v>
      </c>
      <c r="P70" s="47">
        <v>12.928744352566325</v>
      </c>
      <c r="Q70" s="47">
        <v>13.316606683143315</v>
      </c>
    </row>
    <row r="71" spans="1:17" ht="18.75" customHeight="1" x14ac:dyDescent="0.3">
      <c r="A71" s="57"/>
      <c r="B71" s="3" t="s">
        <v>22</v>
      </c>
      <c r="C71" s="56"/>
      <c r="D71" s="91"/>
      <c r="E71" s="47">
        <v>9.34</v>
      </c>
      <c r="F71" s="47">
        <v>9.7135999999999996</v>
      </c>
      <c r="G71" s="47">
        <v>10.102143999999999</v>
      </c>
      <c r="H71" s="47">
        <v>10.50622976</v>
      </c>
      <c r="I71" s="47">
        <v>10.9264789504</v>
      </c>
      <c r="J71" s="47">
        <v>11.363538108416</v>
      </c>
      <c r="K71" s="47">
        <v>11.818079632752641</v>
      </c>
      <c r="L71" s="47">
        <v>12.290802818062746</v>
      </c>
      <c r="M71" s="47">
        <v>12.782434930785255</v>
      </c>
      <c r="N71" s="47">
        <v>13.293732328016667</v>
      </c>
      <c r="O71" s="47">
        <v>13.825481621137333</v>
      </c>
      <c r="P71" s="47">
        <v>14.378500885982827</v>
      </c>
      <c r="Q71" s="47">
        <v>14.95364092142214</v>
      </c>
    </row>
    <row r="72" spans="1:17" ht="18.75" customHeight="1" x14ac:dyDescent="0.3">
      <c r="A72" s="57"/>
      <c r="B72" s="3" t="s">
        <v>23</v>
      </c>
      <c r="C72" s="56"/>
      <c r="D72" s="92"/>
      <c r="E72" s="47">
        <v>9.34</v>
      </c>
      <c r="F72" s="47">
        <v>9.8070000000000004</v>
      </c>
      <c r="G72" s="47">
        <v>10.297350000000002</v>
      </c>
      <c r="H72" s="47">
        <v>10.812217500000003</v>
      </c>
      <c r="I72" s="47">
        <v>11.352828375000003</v>
      </c>
      <c r="J72" s="47">
        <v>11.920469793750003</v>
      </c>
      <c r="K72" s="47">
        <v>12.516493283437503</v>
      </c>
      <c r="L72" s="47">
        <v>13.14231794760938</v>
      </c>
      <c r="M72" s="47">
        <v>13.799433844989849</v>
      </c>
      <c r="N72" s="47">
        <v>14.489405537239342</v>
      </c>
      <c r="O72" s="47">
        <v>15.213875814101311</v>
      </c>
      <c r="P72" s="47">
        <v>15.974569604806376</v>
      </c>
      <c r="Q72" s="47">
        <v>16.773298085046697</v>
      </c>
    </row>
    <row r="73" spans="1:17" ht="41.25" customHeight="1" x14ac:dyDescent="0.3">
      <c r="A73" s="57" t="s">
        <v>270</v>
      </c>
      <c r="B73" s="3" t="s">
        <v>52</v>
      </c>
      <c r="C73" s="5"/>
      <c r="D73" s="2"/>
      <c r="E73" s="42"/>
      <c r="F73" s="42"/>
      <c r="G73" s="5"/>
      <c r="H73" s="42"/>
      <c r="I73" s="42"/>
      <c r="J73" s="42"/>
      <c r="K73" s="5"/>
      <c r="L73" s="42"/>
      <c r="M73" s="42"/>
      <c r="N73" s="42"/>
      <c r="O73" s="5"/>
      <c r="P73" s="42"/>
      <c r="Q73" s="42"/>
    </row>
    <row r="74" spans="1:17" x14ac:dyDescent="0.3">
      <c r="A74" s="57"/>
      <c r="B74" s="3" t="s">
        <v>20</v>
      </c>
      <c r="C74" s="56" t="s">
        <v>263</v>
      </c>
      <c r="D74" s="82">
        <v>22.9</v>
      </c>
      <c r="E74" s="47">
        <v>46.5</v>
      </c>
      <c r="F74" s="47">
        <v>57</v>
      </c>
      <c r="G74" s="47">
        <v>67.7</v>
      </c>
      <c r="H74" s="47">
        <v>78.599999999999994</v>
      </c>
      <c r="I74" s="47">
        <v>89.2</v>
      </c>
      <c r="J74" s="47">
        <v>100</v>
      </c>
      <c r="K74" s="47">
        <v>100</v>
      </c>
      <c r="L74" s="47">
        <v>100</v>
      </c>
      <c r="M74" s="47">
        <v>100</v>
      </c>
      <c r="N74" s="47">
        <v>100</v>
      </c>
      <c r="O74" s="47">
        <v>100</v>
      </c>
      <c r="P74" s="47">
        <v>100</v>
      </c>
      <c r="Q74" s="47">
        <v>100</v>
      </c>
    </row>
    <row r="75" spans="1:17" x14ac:dyDescent="0.3">
      <c r="A75" s="57"/>
      <c r="B75" s="3" t="s">
        <v>22</v>
      </c>
      <c r="C75" s="56"/>
      <c r="D75" s="82"/>
      <c r="E75" s="47">
        <v>46.5</v>
      </c>
      <c r="F75" s="47">
        <v>57</v>
      </c>
      <c r="G75" s="47">
        <v>67.7</v>
      </c>
      <c r="H75" s="47">
        <v>78.599999999999994</v>
      </c>
      <c r="I75" s="47">
        <v>89.2</v>
      </c>
      <c r="J75" s="47">
        <v>100</v>
      </c>
      <c r="K75" s="47">
        <v>100</v>
      </c>
      <c r="L75" s="47">
        <v>100</v>
      </c>
      <c r="M75" s="47">
        <v>100</v>
      </c>
      <c r="N75" s="47">
        <v>100</v>
      </c>
      <c r="O75" s="47">
        <v>100</v>
      </c>
      <c r="P75" s="47">
        <v>100</v>
      </c>
      <c r="Q75" s="47">
        <v>100</v>
      </c>
    </row>
    <row r="76" spans="1:17" x14ac:dyDescent="0.3">
      <c r="A76" s="57"/>
      <c r="B76" s="3" t="s">
        <v>23</v>
      </c>
      <c r="C76" s="56"/>
      <c r="D76" s="82"/>
      <c r="E76" s="47">
        <v>46.5</v>
      </c>
      <c r="F76" s="47">
        <v>57</v>
      </c>
      <c r="G76" s="47">
        <v>67.7</v>
      </c>
      <c r="H76" s="47">
        <v>78.599999999999994</v>
      </c>
      <c r="I76" s="47">
        <v>89.2</v>
      </c>
      <c r="J76" s="47">
        <v>100</v>
      </c>
      <c r="K76" s="47">
        <v>100</v>
      </c>
      <c r="L76" s="47">
        <v>100</v>
      </c>
      <c r="M76" s="47">
        <v>100</v>
      </c>
      <c r="N76" s="47">
        <v>100</v>
      </c>
      <c r="O76" s="47">
        <v>100</v>
      </c>
      <c r="P76" s="47">
        <v>100</v>
      </c>
      <c r="Q76" s="47">
        <v>100</v>
      </c>
    </row>
    <row r="77" spans="1:17" ht="80.25" customHeight="1" x14ac:dyDescent="0.3">
      <c r="A77" s="57" t="s">
        <v>271</v>
      </c>
      <c r="B77" s="3" t="s">
        <v>272</v>
      </c>
      <c r="C77" s="5"/>
      <c r="D77" s="2"/>
      <c r="E77" s="35"/>
      <c r="F77" s="35"/>
      <c r="G77" s="40"/>
      <c r="H77" s="40"/>
      <c r="I77" s="40"/>
      <c r="J77" s="40"/>
      <c r="K77" s="35"/>
      <c r="L77" s="35"/>
      <c r="M77" s="40"/>
      <c r="N77" s="40"/>
      <c r="O77" s="40"/>
      <c r="P77" s="35"/>
      <c r="Q77" s="41"/>
    </row>
    <row r="78" spans="1:17" ht="18.75" customHeight="1" x14ac:dyDescent="0.3">
      <c r="A78" s="57"/>
      <c r="B78" s="3" t="s">
        <v>20</v>
      </c>
      <c r="C78" s="56" t="s">
        <v>44</v>
      </c>
      <c r="D78" s="56">
        <v>4627</v>
      </c>
      <c r="E78" s="49">
        <v>5500</v>
      </c>
      <c r="F78" s="49">
        <v>5720</v>
      </c>
      <c r="G78" s="13">
        <v>5950</v>
      </c>
      <c r="H78" s="13">
        <v>6200</v>
      </c>
      <c r="I78" s="13">
        <v>6450</v>
      </c>
      <c r="J78" s="13">
        <v>6710</v>
      </c>
      <c r="K78" s="49">
        <v>6980</v>
      </c>
      <c r="L78" s="49">
        <v>7260</v>
      </c>
      <c r="M78" s="13">
        <v>7300</v>
      </c>
      <c r="N78" s="13">
        <v>7400</v>
      </c>
      <c r="O78" s="13">
        <v>7400</v>
      </c>
      <c r="P78" s="13">
        <v>7400</v>
      </c>
      <c r="Q78" s="49">
        <v>7400</v>
      </c>
    </row>
    <row r="79" spans="1:17" x14ac:dyDescent="0.3">
      <c r="A79" s="57"/>
      <c r="B79" s="3" t="s">
        <v>22</v>
      </c>
      <c r="C79" s="56"/>
      <c r="D79" s="56"/>
      <c r="E79" s="49">
        <v>5600</v>
      </c>
      <c r="F79" s="49">
        <v>5880</v>
      </c>
      <c r="G79" s="13">
        <v>6180</v>
      </c>
      <c r="H79" s="13">
        <v>6490</v>
      </c>
      <c r="I79" s="13">
        <v>6820</v>
      </c>
      <c r="J79" s="13">
        <v>7160</v>
      </c>
      <c r="K79" s="49">
        <v>7520</v>
      </c>
      <c r="L79" s="49">
        <v>7900</v>
      </c>
      <c r="M79" s="13">
        <v>8000</v>
      </c>
      <c r="N79" s="13">
        <v>8100</v>
      </c>
      <c r="O79" s="13">
        <v>8200</v>
      </c>
      <c r="P79" s="13">
        <v>8200</v>
      </c>
      <c r="Q79" s="49">
        <v>8200</v>
      </c>
    </row>
    <row r="80" spans="1:17" x14ac:dyDescent="0.3">
      <c r="A80" s="57"/>
      <c r="B80" s="3" t="s">
        <v>23</v>
      </c>
      <c r="C80" s="56"/>
      <c r="D80" s="56"/>
      <c r="E80" s="49">
        <v>5700</v>
      </c>
      <c r="F80" s="49">
        <v>6040</v>
      </c>
      <c r="G80" s="13">
        <v>6400</v>
      </c>
      <c r="H80" s="13">
        <v>6784</v>
      </c>
      <c r="I80" s="13">
        <v>7191</v>
      </c>
      <c r="J80" s="13">
        <v>7622</v>
      </c>
      <c r="K80" s="49">
        <v>8080</v>
      </c>
      <c r="L80" s="49">
        <v>8565</v>
      </c>
      <c r="M80" s="13">
        <v>8700</v>
      </c>
      <c r="N80" s="13">
        <v>8900</v>
      </c>
      <c r="O80" s="13">
        <v>9100</v>
      </c>
      <c r="P80" s="13">
        <v>9100</v>
      </c>
      <c r="Q80" s="49">
        <v>9100</v>
      </c>
    </row>
    <row r="81" spans="1:17" ht="56.25" x14ac:dyDescent="0.3">
      <c r="A81" s="57" t="s">
        <v>53</v>
      </c>
      <c r="B81" s="3" t="s">
        <v>54</v>
      </c>
      <c r="C81" s="5"/>
      <c r="D81" s="2"/>
      <c r="E81" s="35"/>
      <c r="F81" s="35"/>
      <c r="G81" s="40"/>
      <c r="H81" s="40"/>
      <c r="I81" s="40"/>
      <c r="J81" s="40"/>
      <c r="K81" s="35"/>
      <c r="L81" s="35"/>
      <c r="M81" s="40"/>
      <c r="N81" s="40"/>
      <c r="O81" s="40"/>
      <c r="P81" s="35"/>
      <c r="Q81" s="41"/>
    </row>
    <row r="82" spans="1:17" x14ac:dyDescent="0.3">
      <c r="A82" s="57"/>
      <c r="B82" s="3" t="s">
        <v>20</v>
      </c>
      <c r="C82" s="56" t="s">
        <v>263</v>
      </c>
      <c r="D82" s="109">
        <v>55</v>
      </c>
      <c r="E82" s="47">
        <v>55</v>
      </c>
      <c r="F82" s="47">
        <v>56.3</v>
      </c>
      <c r="G82" s="14">
        <v>57.5</v>
      </c>
      <c r="H82" s="14">
        <v>58.8</v>
      </c>
      <c r="I82" s="14">
        <v>60</v>
      </c>
      <c r="J82" s="14">
        <v>61.3</v>
      </c>
      <c r="K82" s="47">
        <v>62.5</v>
      </c>
      <c r="L82" s="47">
        <v>63.8</v>
      </c>
      <c r="M82" s="14">
        <v>65</v>
      </c>
      <c r="N82" s="14">
        <v>66.3</v>
      </c>
      <c r="O82" s="14">
        <v>67.5</v>
      </c>
      <c r="P82" s="14">
        <v>68.900000000000006</v>
      </c>
      <c r="Q82" s="47">
        <v>70</v>
      </c>
    </row>
    <row r="83" spans="1:17" x14ac:dyDescent="0.3">
      <c r="A83" s="57"/>
      <c r="B83" s="3" t="s">
        <v>22</v>
      </c>
      <c r="C83" s="56"/>
      <c r="D83" s="110"/>
      <c r="E83" s="47">
        <v>55</v>
      </c>
      <c r="F83" s="47">
        <v>57.9</v>
      </c>
      <c r="G83" s="14">
        <v>59.2</v>
      </c>
      <c r="H83" s="14">
        <v>62.1</v>
      </c>
      <c r="I83" s="14">
        <v>65</v>
      </c>
      <c r="J83" s="14">
        <v>67.900000000000006</v>
      </c>
      <c r="K83" s="47">
        <v>70.8</v>
      </c>
      <c r="L83" s="47">
        <v>73.7</v>
      </c>
      <c r="M83" s="14">
        <v>76.599999999999994</v>
      </c>
      <c r="N83" s="14">
        <v>79.5</v>
      </c>
      <c r="O83" s="14">
        <v>82.4</v>
      </c>
      <c r="P83" s="14">
        <v>85.3</v>
      </c>
      <c r="Q83" s="47">
        <v>90</v>
      </c>
    </row>
    <row r="84" spans="1:17" x14ac:dyDescent="0.3">
      <c r="A84" s="57"/>
      <c r="B84" s="3" t="s">
        <v>23</v>
      </c>
      <c r="C84" s="56"/>
      <c r="D84" s="111"/>
      <c r="E84" s="47">
        <v>55</v>
      </c>
      <c r="F84" s="47">
        <v>59</v>
      </c>
      <c r="G84" s="14">
        <v>63</v>
      </c>
      <c r="H84" s="14">
        <v>67</v>
      </c>
      <c r="I84" s="14">
        <v>71</v>
      </c>
      <c r="J84" s="14">
        <v>75</v>
      </c>
      <c r="K84" s="47">
        <v>79</v>
      </c>
      <c r="L84" s="47">
        <v>83</v>
      </c>
      <c r="M84" s="14">
        <v>87</v>
      </c>
      <c r="N84" s="14">
        <v>91</v>
      </c>
      <c r="O84" s="14">
        <v>95</v>
      </c>
      <c r="P84" s="14">
        <v>99</v>
      </c>
      <c r="Q84" s="47">
        <v>100</v>
      </c>
    </row>
    <row r="85" spans="1:17" ht="132.75" customHeight="1" x14ac:dyDescent="0.3">
      <c r="A85" s="57" t="s">
        <v>273</v>
      </c>
      <c r="B85" s="3" t="s">
        <v>306</v>
      </c>
      <c r="C85" s="5"/>
      <c r="D85" s="43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1"/>
    </row>
    <row r="86" spans="1:17" x14ac:dyDescent="0.3">
      <c r="A86" s="57"/>
      <c r="B86" s="3" t="s">
        <v>20</v>
      </c>
      <c r="C86" s="56" t="s">
        <v>263</v>
      </c>
      <c r="D86" s="71">
        <v>59</v>
      </c>
      <c r="E86" s="41">
        <v>66</v>
      </c>
      <c r="F86" s="41">
        <v>67.5</v>
      </c>
      <c r="G86" s="41">
        <v>68</v>
      </c>
      <c r="H86" s="41">
        <v>68.5</v>
      </c>
      <c r="I86" s="41">
        <v>69</v>
      </c>
      <c r="J86" s="41">
        <v>69.5</v>
      </c>
      <c r="K86" s="41">
        <v>70</v>
      </c>
      <c r="L86" s="41">
        <v>70.5</v>
      </c>
      <c r="M86" s="41">
        <v>71</v>
      </c>
      <c r="N86" s="41">
        <v>71.5</v>
      </c>
      <c r="O86" s="41">
        <v>72</v>
      </c>
      <c r="P86" s="41">
        <v>72.5</v>
      </c>
      <c r="Q86" s="41">
        <v>75</v>
      </c>
    </row>
    <row r="87" spans="1:17" ht="18.75" customHeight="1" x14ac:dyDescent="0.3">
      <c r="A87" s="57"/>
      <c r="B87" s="3" t="s">
        <v>22</v>
      </c>
      <c r="C87" s="56"/>
      <c r="D87" s="72"/>
      <c r="E87" s="41">
        <v>67</v>
      </c>
      <c r="F87" s="41">
        <v>70</v>
      </c>
      <c r="G87" s="41">
        <v>73</v>
      </c>
      <c r="H87" s="41">
        <v>76</v>
      </c>
      <c r="I87" s="41">
        <v>79</v>
      </c>
      <c r="J87" s="41">
        <v>82</v>
      </c>
      <c r="K87" s="41">
        <v>85</v>
      </c>
      <c r="L87" s="41">
        <v>88</v>
      </c>
      <c r="M87" s="41">
        <v>91</v>
      </c>
      <c r="N87" s="41">
        <v>94</v>
      </c>
      <c r="O87" s="41">
        <v>97</v>
      </c>
      <c r="P87" s="41">
        <v>99</v>
      </c>
      <c r="Q87" s="41">
        <v>100</v>
      </c>
    </row>
    <row r="88" spans="1:17" ht="18.75" customHeight="1" x14ac:dyDescent="0.3">
      <c r="A88" s="57"/>
      <c r="B88" s="3" t="s">
        <v>23</v>
      </c>
      <c r="C88" s="56"/>
      <c r="D88" s="73"/>
      <c r="E88" s="41">
        <v>69</v>
      </c>
      <c r="F88" s="41">
        <v>73</v>
      </c>
      <c r="G88" s="41">
        <v>76</v>
      </c>
      <c r="H88" s="41">
        <v>80</v>
      </c>
      <c r="I88" s="41">
        <v>85</v>
      </c>
      <c r="J88" s="41">
        <v>90</v>
      </c>
      <c r="K88" s="41">
        <v>95</v>
      </c>
      <c r="L88" s="41">
        <v>100</v>
      </c>
      <c r="M88" s="41">
        <v>100</v>
      </c>
      <c r="N88" s="41">
        <v>100</v>
      </c>
      <c r="O88" s="41">
        <v>100</v>
      </c>
      <c r="P88" s="41">
        <v>100</v>
      </c>
      <c r="Q88" s="41">
        <v>100</v>
      </c>
    </row>
    <row r="89" spans="1:17" x14ac:dyDescent="0.3">
      <c r="A89" s="35" t="s">
        <v>55</v>
      </c>
      <c r="B89" s="56" t="s">
        <v>190</v>
      </c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</row>
    <row r="90" spans="1:17" ht="147" customHeight="1" x14ac:dyDescent="0.3">
      <c r="A90" s="35"/>
      <c r="B90" s="74" t="s">
        <v>297</v>
      </c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</row>
    <row r="91" spans="1:17" ht="55.5" customHeight="1" x14ac:dyDescent="0.3">
      <c r="A91" s="57" t="s">
        <v>56</v>
      </c>
      <c r="B91" s="3" t="s">
        <v>57</v>
      </c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1"/>
    </row>
    <row r="92" spans="1:17" ht="16.5" customHeight="1" x14ac:dyDescent="0.3">
      <c r="A92" s="57"/>
      <c r="B92" s="3" t="s">
        <v>20</v>
      </c>
      <c r="C92" s="56" t="s">
        <v>263</v>
      </c>
      <c r="D92" s="83">
        <v>61.4</v>
      </c>
      <c r="E92" s="41">
        <v>64</v>
      </c>
      <c r="F92" s="41">
        <v>66.599999999999994</v>
      </c>
      <c r="G92" s="41">
        <v>69</v>
      </c>
      <c r="H92" s="41">
        <v>71.599999999999994</v>
      </c>
      <c r="I92" s="41">
        <v>74.2</v>
      </c>
      <c r="J92" s="41">
        <v>76.8</v>
      </c>
      <c r="K92" s="41">
        <v>80</v>
      </c>
      <c r="L92" s="41">
        <v>80.5</v>
      </c>
      <c r="M92" s="41">
        <v>81</v>
      </c>
      <c r="N92" s="41">
        <v>81.5</v>
      </c>
      <c r="O92" s="41">
        <v>82</v>
      </c>
      <c r="P92" s="41">
        <v>82.5</v>
      </c>
      <c r="Q92" s="41">
        <v>83</v>
      </c>
    </row>
    <row r="93" spans="1:17" ht="16.5" customHeight="1" x14ac:dyDescent="0.3">
      <c r="A93" s="57"/>
      <c r="B93" s="3" t="s">
        <v>22</v>
      </c>
      <c r="C93" s="56"/>
      <c r="D93" s="83"/>
      <c r="E93" s="41">
        <v>64.7</v>
      </c>
      <c r="F93" s="41">
        <v>68</v>
      </c>
      <c r="G93" s="41">
        <v>71.3</v>
      </c>
      <c r="H93" s="41">
        <v>74.599999999999994</v>
      </c>
      <c r="I93" s="41">
        <v>77.900000000000006</v>
      </c>
      <c r="J93" s="41">
        <v>81.2</v>
      </c>
      <c r="K93" s="41">
        <v>85</v>
      </c>
      <c r="L93" s="41">
        <v>85.5</v>
      </c>
      <c r="M93" s="41">
        <v>86</v>
      </c>
      <c r="N93" s="41">
        <v>86.5</v>
      </c>
      <c r="O93" s="41">
        <v>87</v>
      </c>
      <c r="P93" s="41">
        <v>87.5</v>
      </c>
      <c r="Q93" s="41">
        <v>88</v>
      </c>
    </row>
    <row r="94" spans="1:17" ht="16.5" customHeight="1" x14ac:dyDescent="0.3">
      <c r="A94" s="57"/>
      <c r="B94" s="3" t="s">
        <v>23</v>
      </c>
      <c r="C94" s="56"/>
      <c r="D94" s="83"/>
      <c r="E94" s="41">
        <v>64.900000000000006</v>
      </c>
      <c r="F94" s="41">
        <v>68.400000000000006</v>
      </c>
      <c r="G94" s="41">
        <v>71.900000000000006</v>
      </c>
      <c r="H94" s="41">
        <v>75.400000000000006</v>
      </c>
      <c r="I94" s="41">
        <v>78.900000000000006</v>
      </c>
      <c r="J94" s="41">
        <v>82.4</v>
      </c>
      <c r="K94" s="41">
        <v>86</v>
      </c>
      <c r="L94" s="41">
        <v>86.5</v>
      </c>
      <c r="M94" s="41">
        <v>87</v>
      </c>
      <c r="N94" s="41">
        <v>87.5</v>
      </c>
      <c r="O94" s="41">
        <v>88</v>
      </c>
      <c r="P94" s="41">
        <v>88.5</v>
      </c>
      <c r="Q94" s="41">
        <v>89</v>
      </c>
    </row>
    <row r="95" spans="1:17" ht="74.25" customHeight="1" x14ac:dyDescent="0.3">
      <c r="A95" s="57" t="s">
        <v>274</v>
      </c>
      <c r="B95" s="3" t="s">
        <v>259</v>
      </c>
      <c r="C95" s="5"/>
      <c r="D95" s="12"/>
      <c r="E95" s="35"/>
      <c r="F95" s="35"/>
      <c r="G95" s="40"/>
      <c r="H95" s="40"/>
      <c r="I95" s="40"/>
      <c r="J95" s="40"/>
      <c r="K95" s="35"/>
      <c r="L95" s="35"/>
      <c r="M95" s="40"/>
      <c r="N95" s="40"/>
      <c r="O95" s="40"/>
      <c r="P95" s="35"/>
      <c r="Q95" s="41"/>
    </row>
    <row r="96" spans="1:17" ht="16.5" customHeight="1" x14ac:dyDescent="0.3">
      <c r="A96" s="57"/>
      <c r="B96" s="3" t="s">
        <v>20</v>
      </c>
      <c r="C96" s="56" t="s">
        <v>263</v>
      </c>
      <c r="D96" s="56">
        <v>27.8</v>
      </c>
      <c r="E96" s="41">
        <v>29.5</v>
      </c>
      <c r="F96" s="41">
        <v>31.2</v>
      </c>
      <c r="G96" s="41">
        <v>32.9</v>
      </c>
      <c r="H96" s="41">
        <v>34.6</v>
      </c>
      <c r="I96" s="41">
        <v>36.299999999999997</v>
      </c>
      <c r="J96" s="41">
        <v>38</v>
      </c>
      <c r="K96" s="41">
        <v>40</v>
      </c>
      <c r="L96" s="41">
        <v>40.5</v>
      </c>
      <c r="M96" s="41">
        <v>41</v>
      </c>
      <c r="N96" s="41">
        <v>41.5</v>
      </c>
      <c r="O96" s="41">
        <v>42</v>
      </c>
      <c r="P96" s="41">
        <v>44</v>
      </c>
      <c r="Q96" s="41">
        <v>45</v>
      </c>
    </row>
    <row r="97" spans="1:17" ht="17.25" customHeight="1" x14ac:dyDescent="0.3">
      <c r="A97" s="57"/>
      <c r="B97" s="3" t="s">
        <v>22</v>
      </c>
      <c r="C97" s="56"/>
      <c r="D97" s="56"/>
      <c r="E97" s="41">
        <v>30.2</v>
      </c>
      <c r="F97" s="41">
        <v>32.6</v>
      </c>
      <c r="G97" s="41">
        <v>35</v>
      </c>
      <c r="H97" s="41">
        <v>37.4</v>
      </c>
      <c r="I97" s="41">
        <v>39.799999999999997</v>
      </c>
      <c r="J97" s="41">
        <v>42.2</v>
      </c>
      <c r="K97" s="41">
        <v>45</v>
      </c>
      <c r="L97" s="41">
        <v>45.5</v>
      </c>
      <c r="M97" s="41">
        <v>46</v>
      </c>
      <c r="N97" s="41">
        <v>46.5</v>
      </c>
      <c r="O97" s="41">
        <v>47</v>
      </c>
      <c r="P97" s="41">
        <v>47.5</v>
      </c>
      <c r="Q97" s="41">
        <v>48</v>
      </c>
    </row>
    <row r="98" spans="1:17" ht="17.25" customHeight="1" x14ac:dyDescent="0.3">
      <c r="A98" s="57"/>
      <c r="B98" s="3" t="s">
        <v>23</v>
      </c>
      <c r="C98" s="56"/>
      <c r="D98" s="56"/>
      <c r="E98" s="41">
        <v>30.4</v>
      </c>
      <c r="F98" s="41">
        <v>33</v>
      </c>
      <c r="G98" s="41">
        <v>35.6</v>
      </c>
      <c r="H98" s="41">
        <v>38.200000000000003</v>
      </c>
      <c r="I98" s="41">
        <v>40.799999999999997</v>
      </c>
      <c r="J98" s="41">
        <v>43.4</v>
      </c>
      <c r="K98" s="41">
        <v>46</v>
      </c>
      <c r="L98" s="41">
        <v>46.5</v>
      </c>
      <c r="M98" s="41">
        <v>47</v>
      </c>
      <c r="N98" s="41">
        <v>47.5</v>
      </c>
      <c r="O98" s="41">
        <v>48</v>
      </c>
      <c r="P98" s="41">
        <v>48.5</v>
      </c>
      <c r="Q98" s="41">
        <v>49</v>
      </c>
    </row>
    <row r="99" spans="1:17" ht="18" customHeight="1" x14ac:dyDescent="0.3">
      <c r="A99" s="35" t="s">
        <v>58</v>
      </c>
      <c r="B99" s="56" t="s">
        <v>191</v>
      </c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</row>
    <row r="100" spans="1:17" ht="93" customHeight="1" x14ac:dyDescent="0.3">
      <c r="A100" s="35"/>
      <c r="B100" s="74" t="s">
        <v>275</v>
      </c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</row>
    <row r="101" spans="1:17" ht="36.75" customHeight="1" x14ac:dyDescent="0.3">
      <c r="A101" s="57" t="s">
        <v>276</v>
      </c>
      <c r="B101" s="3" t="s">
        <v>59</v>
      </c>
      <c r="C101" s="5"/>
      <c r="D101" s="12"/>
      <c r="E101" s="35"/>
      <c r="F101" s="35"/>
      <c r="G101" s="40"/>
      <c r="H101" s="40"/>
      <c r="I101" s="40"/>
      <c r="J101" s="40"/>
      <c r="K101" s="35"/>
      <c r="L101" s="35"/>
      <c r="M101" s="40"/>
      <c r="N101" s="40"/>
      <c r="O101" s="40"/>
      <c r="P101" s="35"/>
      <c r="Q101" s="41"/>
    </row>
    <row r="102" spans="1:17" ht="16.5" customHeight="1" x14ac:dyDescent="0.3">
      <c r="A102" s="57"/>
      <c r="B102" s="3" t="s">
        <v>20</v>
      </c>
      <c r="C102" s="56" t="s">
        <v>60</v>
      </c>
      <c r="D102" s="71">
        <v>25.3</v>
      </c>
      <c r="E102" s="15">
        <v>26.8</v>
      </c>
      <c r="F102" s="15">
        <v>27.6</v>
      </c>
      <c r="G102" s="15">
        <v>28.4</v>
      </c>
      <c r="H102" s="15">
        <v>29.2</v>
      </c>
      <c r="I102" s="15">
        <v>30</v>
      </c>
      <c r="J102" s="15">
        <v>30.8</v>
      </c>
      <c r="K102" s="15">
        <v>31.6</v>
      </c>
      <c r="L102" s="15">
        <v>32.4</v>
      </c>
      <c r="M102" s="15">
        <v>33.200000000000003</v>
      </c>
      <c r="N102" s="15">
        <v>34</v>
      </c>
      <c r="O102" s="15">
        <v>34.799999999999997</v>
      </c>
      <c r="P102" s="15">
        <v>35.6</v>
      </c>
      <c r="Q102" s="15">
        <v>36.4</v>
      </c>
    </row>
    <row r="103" spans="1:17" ht="16.5" customHeight="1" x14ac:dyDescent="0.3">
      <c r="A103" s="57"/>
      <c r="B103" s="3" t="s">
        <v>22</v>
      </c>
      <c r="C103" s="56"/>
      <c r="D103" s="72"/>
      <c r="E103" s="15">
        <v>27.3</v>
      </c>
      <c r="F103" s="15">
        <v>30.05</v>
      </c>
      <c r="G103" s="15">
        <v>33.049999999999997</v>
      </c>
      <c r="H103" s="15">
        <v>36.36</v>
      </c>
      <c r="I103" s="15">
        <v>45.3</v>
      </c>
      <c r="J103" s="15">
        <v>48.95</v>
      </c>
      <c r="K103" s="15">
        <v>55.98</v>
      </c>
      <c r="L103" s="15">
        <v>56.3</v>
      </c>
      <c r="M103" s="15">
        <v>56.5</v>
      </c>
      <c r="N103" s="15">
        <v>56.8</v>
      </c>
      <c r="O103" s="15">
        <v>57</v>
      </c>
      <c r="P103" s="15">
        <v>57.4</v>
      </c>
      <c r="Q103" s="15">
        <v>57.9</v>
      </c>
    </row>
    <row r="104" spans="1:17" ht="17.25" customHeight="1" x14ac:dyDescent="0.3">
      <c r="A104" s="57"/>
      <c r="B104" s="3" t="s">
        <v>23</v>
      </c>
      <c r="C104" s="56"/>
      <c r="D104" s="73"/>
      <c r="E104" s="15">
        <v>28.5</v>
      </c>
      <c r="F104" s="15">
        <v>31.6</v>
      </c>
      <c r="G104" s="15">
        <v>35.1</v>
      </c>
      <c r="H104" s="15">
        <v>38.97</v>
      </c>
      <c r="I104" s="15">
        <v>46.38</v>
      </c>
      <c r="J104" s="15">
        <v>51.48</v>
      </c>
      <c r="K104" s="15">
        <v>57.14</v>
      </c>
      <c r="L104" s="15">
        <v>63.43</v>
      </c>
      <c r="M104" s="15">
        <v>70.400000000000006</v>
      </c>
      <c r="N104" s="15">
        <v>78.16</v>
      </c>
      <c r="O104" s="15">
        <v>86.75</v>
      </c>
      <c r="P104" s="15">
        <v>96.29</v>
      </c>
      <c r="Q104" s="15">
        <v>106.9</v>
      </c>
    </row>
    <row r="105" spans="1:17" ht="54.75" customHeight="1" x14ac:dyDescent="0.3">
      <c r="A105" s="57" t="s">
        <v>277</v>
      </c>
      <c r="B105" s="3" t="s">
        <v>61</v>
      </c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41"/>
    </row>
    <row r="106" spans="1:17" ht="18" customHeight="1" x14ac:dyDescent="0.3">
      <c r="A106" s="57"/>
      <c r="B106" s="3" t="s">
        <v>20</v>
      </c>
      <c r="C106" s="56" t="s">
        <v>106</v>
      </c>
      <c r="D106" s="93">
        <v>65</v>
      </c>
      <c r="E106" s="49">
        <v>83</v>
      </c>
      <c r="F106" s="49">
        <v>88</v>
      </c>
      <c r="G106" s="49">
        <v>93</v>
      </c>
      <c r="H106" s="49">
        <v>98</v>
      </c>
      <c r="I106" s="49">
        <v>103</v>
      </c>
      <c r="J106" s="49">
        <v>108</v>
      </c>
      <c r="K106" s="49">
        <v>113</v>
      </c>
      <c r="L106" s="49">
        <v>118</v>
      </c>
      <c r="M106" s="49">
        <v>123</v>
      </c>
      <c r="N106" s="49">
        <v>127</v>
      </c>
      <c r="O106" s="49">
        <v>132</v>
      </c>
      <c r="P106" s="49">
        <v>137</v>
      </c>
      <c r="Q106" s="49">
        <v>142</v>
      </c>
    </row>
    <row r="107" spans="1:17" ht="17.25" customHeight="1" x14ac:dyDescent="0.3">
      <c r="A107" s="57"/>
      <c r="B107" s="3" t="s">
        <v>22</v>
      </c>
      <c r="C107" s="56"/>
      <c r="D107" s="93"/>
      <c r="E107" s="49">
        <v>85</v>
      </c>
      <c r="F107" s="49">
        <v>93</v>
      </c>
      <c r="G107" s="49">
        <v>101</v>
      </c>
      <c r="H107" s="49">
        <v>109</v>
      </c>
      <c r="I107" s="49">
        <v>117</v>
      </c>
      <c r="J107" s="49">
        <v>125</v>
      </c>
      <c r="K107" s="49">
        <v>133</v>
      </c>
      <c r="L107" s="49">
        <v>141</v>
      </c>
      <c r="M107" s="49">
        <v>149</v>
      </c>
      <c r="N107" s="49">
        <v>157</v>
      </c>
      <c r="O107" s="49">
        <v>165</v>
      </c>
      <c r="P107" s="49">
        <v>173</v>
      </c>
      <c r="Q107" s="49">
        <v>181</v>
      </c>
    </row>
    <row r="108" spans="1:17" ht="17.25" customHeight="1" x14ac:dyDescent="0.3">
      <c r="A108" s="57"/>
      <c r="B108" s="3" t="s">
        <v>23</v>
      </c>
      <c r="C108" s="56"/>
      <c r="D108" s="93"/>
      <c r="E108" s="49">
        <v>86</v>
      </c>
      <c r="F108" s="49">
        <v>97</v>
      </c>
      <c r="G108" s="49">
        <v>109</v>
      </c>
      <c r="H108" s="49">
        <v>121</v>
      </c>
      <c r="I108" s="49">
        <v>133</v>
      </c>
      <c r="J108" s="49">
        <v>145</v>
      </c>
      <c r="K108" s="49">
        <v>157</v>
      </c>
      <c r="L108" s="49">
        <v>169</v>
      </c>
      <c r="M108" s="49">
        <v>181</v>
      </c>
      <c r="N108" s="49">
        <v>193</v>
      </c>
      <c r="O108" s="49">
        <v>205</v>
      </c>
      <c r="P108" s="49">
        <v>217</v>
      </c>
      <c r="Q108" s="49">
        <v>229</v>
      </c>
    </row>
    <row r="109" spans="1:17" x14ac:dyDescent="0.3">
      <c r="A109" s="35" t="s">
        <v>62</v>
      </c>
      <c r="B109" s="56" t="s">
        <v>192</v>
      </c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</row>
    <row r="110" spans="1:17" ht="129.75" customHeight="1" x14ac:dyDescent="0.3">
      <c r="A110" s="35"/>
      <c r="B110" s="74" t="s">
        <v>256</v>
      </c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</row>
    <row r="111" spans="1:17" ht="55.5" customHeight="1" x14ac:dyDescent="0.3">
      <c r="A111" s="57" t="s">
        <v>63</v>
      </c>
      <c r="B111" s="3" t="s">
        <v>64</v>
      </c>
      <c r="C111" s="5"/>
      <c r="D111" s="12"/>
      <c r="E111" s="35"/>
      <c r="F111" s="35"/>
      <c r="G111" s="40"/>
      <c r="H111" s="40"/>
      <c r="I111" s="40"/>
      <c r="J111" s="40"/>
      <c r="K111" s="35"/>
      <c r="L111" s="35"/>
      <c r="M111" s="40"/>
      <c r="N111" s="40"/>
      <c r="O111" s="40"/>
      <c r="P111" s="35"/>
      <c r="Q111" s="41"/>
    </row>
    <row r="112" spans="1:17" x14ac:dyDescent="0.3">
      <c r="A112" s="57"/>
      <c r="B112" s="3" t="s">
        <v>20</v>
      </c>
      <c r="C112" s="56" t="s">
        <v>263</v>
      </c>
      <c r="D112" s="83">
        <v>57.9</v>
      </c>
      <c r="E112" s="42">
        <v>57.92</v>
      </c>
      <c r="F112" s="42">
        <v>57.95</v>
      </c>
      <c r="G112" s="42">
        <v>58.3</v>
      </c>
      <c r="H112" s="42">
        <v>60.2</v>
      </c>
      <c r="I112" s="42">
        <v>62.3</v>
      </c>
      <c r="J112" s="42">
        <v>66.5</v>
      </c>
      <c r="K112" s="42">
        <v>68.5</v>
      </c>
      <c r="L112" s="42">
        <v>69.5</v>
      </c>
      <c r="M112" s="42">
        <v>70.5</v>
      </c>
      <c r="N112" s="42">
        <v>71.5</v>
      </c>
      <c r="O112" s="42">
        <v>72.5</v>
      </c>
      <c r="P112" s="42">
        <v>74.5</v>
      </c>
      <c r="Q112" s="42">
        <v>75.599999999999994</v>
      </c>
    </row>
    <row r="113" spans="1:17" x14ac:dyDescent="0.3">
      <c r="A113" s="57"/>
      <c r="B113" s="3" t="s">
        <v>22</v>
      </c>
      <c r="C113" s="56"/>
      <c r="D113" s="83"/>
      <c r="E113" s="42">
        <v>57.95</v>
      </c>
      <c r="F113" s="42">
        <v>58.3</v>
      </c>
      <c r="G113" s="42">
        <v>60.7</v>
      </c>
      <c r="H113" s="42">
        <v>63.1</v>
      </c>
      <c r="I113" s="42">
        <v>65</v>
      </c>
      <c r="J113" s="42">
        <v>67</v>
      </c>
      <c r="K113" s="42">
        <v>69</v>
      </c>
      <c r="L113" s="42">
        <v>71</v>
      </c>
      <c r="M113" s="42">
        <v>72</v>
      </c>
      <c r="N113" s="42">
        <v>73</v>
      </c>
      <c r="O113" s="42">
        <v>74</v>
      </c>
      <c r="P113" s="42">
        <v>76</v>
      </c>
      <c r="Q113" s="42">
        <v>77</v>
      </c>
    </row>
    <row r="114" spans="1:17" x14ac:dyDescent="0.3">
      <c r="A114" s="57"/>
      <c r="B114" s="3" t="s">
        <v>23</v>
      </c>
      <c r="C114" s="56"/>
      <c r="D114" s="83"/>
      <c r="E114" s="42">
        <v>58.1</v>
      </c>
      <c r="F114" s="42">
        <v>59.8</v>
      </c>
      <c r="G114" s="42">
        <v>61.2</v>
      </c>
      <c r="H114" s="42">
        <v>63.6</v>
      </c>
      <c r="I114" s="42">
        <v>66.5</v>
      </c>
      <c r="J114" s="42">
        <v>68.5</v>
      </c>
      <c r="K114" s="42">
        <v>70</v>
      </c>
      <c r="L114" s="42">
        <v>71.8</v>
      </c>
      <c r="M114" s="42">
        <v>73.5</v>
      </c>
      <c r="N114" s="42">
        <v>74.5</v>
      </c>
      <c r="O114" s="42">
        <v>75.5</v>
      </c>
      <c r="P114" s="42">
        <v>76.5</v>
      </c>
      <c r="Q114" s="42">
        <v>77.599999999999994</v>
      </c>
    </row>
    <row r="115" spans="1:17" ht="135.75" customHeight="1" x14ac:dyDescent="0.3">
      <c r="A115" s="57" t="s">
        <v>65</v>
      </c>
      <c r="B115" s="3" t="s">
        <v>289</v>
      </c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41"/>
    </row>
    <row r="116" spans="1:17" x14ac:dyDescent="0.3">
      <c r="A116" s="57"/>
      <c r="B116" s="3" t="s">
        <v>20</v>
      </c>
      <c r="C116" s="56" t="s">
        <v>263</v>
      </c>
      <c r="D116" s="83">
        <v>50.47</v>
      </c>
      <c r="E116" s="42">
        <v>51.93</v>
      </c>
      <c r="F116" s="42">
        <v>52</v>
      </c>
      <c r="G116" s="42">
        <v>52.07</v>
      </c>
      <c r="H116" s="42">
        <v>52.14</v>
      </c>
      <c r="I116" s="42">
        <v>52.14</v>
      </c>
      <c r="J116" s="42">
        <v>52.28</v>
      </c>
      <c r="K116" s="42">
        <v>52.35</v>
      </c>
      <c r="L116" s="42">
        <v>52.42</v>
      </c>
      <c r="M116" s="42">
        <v>52.49</v>
      </c>
      <c r="N116" s="42">
        <v>52.56</v>
      </c>
      <c r="O116" s="42">
        <v>52.63</v>
      </c>
      <c r="P116" s="42">
        <v>52.7</v>
      </c>
      <c r="Q116" s="42">
        <v>52.77</v>
      </c>
    </row>
    <row r="117" spans="1:17" x14ac:dyDescent="0.3">
      <c r="A117" s="57"/>
      <c r="B117" s="3" t="s">
        <v>22</v>
      </c>
      <c r="C117" s="56"/>
      <c r="D117" s="83"/>
      <c r="E117" s="42">
        <v>52</v>
      </c>
      <c r="F117" s="42">
        <v>52.07</v>
      </c>
      <c r="G117" s="42">
        <v>52.14</v>
      </c>
      <c r="H117" s="42">
        <v>52.21</v>
      </c>
      <c r="I117" s="42">
        <v>52.28</v>
      </c>
      <c r="J117" s="42">
        <v>52.35</v>
      </c>
      <c r="K117" s="42">
        <v>52.42</v>
      </c>
      <c r="L117" s="42">
        <v>52.49</v>
      </c>
      <c r="M117" s="42">
        <v>52.56</v>
      </c>
      <c r="N117" s="42">
        <v>52.63</v>
      </c>
      <c r="O117" s="42">
        <v>52.7</v>
      </c>
      <c r="P117" s="42">
        <v>52.77</v>
      </c>
      <c r="Q117" s="42">
        <v>52.84</v>
      </c>
    </row>
    <row r="118" spans="1:17" x14ac:dyDescent="0.3">
      <c r="A118" s="57"/>
      <c r="B118" s="3" t="s">
        <v>23</v>
      </c>
      <c r="C118" s="56"/>
      <c r="D118" s="83"/>
      <c r="E118" s="42">
        <v>52.07</v>
      </c>
      <c r="F118" s="42">
        <v>52.14</v>
      </c>
      <c r="G118" s="42">
        <v>52.21</v>
      </c>
      <c r="H118" s="42">
        <v>52.28</v>
      </c>
      <c r="I118" s="42">
        <v>52.35</v>
      </c>
      <c r="J118" s="42">
        <v>52.42</v>
      </c>
      <c r="K118" s="42">
        <v>52.49</v>
      </c>
      <c r="L118" s="42">
        <v>52.56</v>
      </c>
      <c r="M118" s="42">
        <v>52.63</v>
      </c>
      <c r="N118" s="42">
        <v>52.7</v>
      </c>
      <c r="O118" s="42">
        <v>52.77</v>
      </c>
      <c r="P118" s="42">
        <v>52.84</v>
      </c>
      <c r="Q118" s="42">
        <v>52.91</v>
      </c>
    </row>
    <row r="119" spans="1:17" ht="62.25" customHeight="1" x14ac:dyDescent="0.3">
      <c r="A119" s="57" t="s">
        <v>66</v>
      </c>
      <c r="B119" s="3" t="s">
        <v>67</v>
      </c>
      <c r="C119" s="5"/>
      <c r="D119" s="12"/>
      <c r="E119" s="35"/>
      <c r="F119" s="35"/>
      <c r="G119" s="40"/>
      <c r="H119" s="40"/>
      <c r="I119" s="40"/>
      <c r="J119" s="40"/>
      <c r="K119" s="35"/>
      <c r="L119" s="35"/>
      <c r="M119" s="40"/>
      <c r="N119" s="40"/>
      <c r="O119" s="40"/>
      <c r="P119" s="35"/>
      <c r="Q119" s="41"/>
    </row>
    <row r="120" spans="1:17" x14ac:dyDescent="0.3">
      <c r="A120" s="57"/>
      <c r="B120" s="3" t="s">
        <v>20</v>
      </c>
      <c r="C120" s="56" t="s">
        <v>263</v>
      </c>
      <c r="D120" s="83">
        <v>41.7</v>
      </c>
      <c r="E120" s="42">
        <v>41.8</v>
      </c>
      <c r="F120" s="16">
        <v>41.841799999999999</v>
      </c>
      <c r="G120" s="16">
        <v>41.883641799999999</v>
      </c>
      <c r="H120" s="16">
        <v>41.925525441799998</v>
      </c>
      <c r="I120" s="16">
        <v>41.967450967241795</v>
      </c>
      <c r="J120" s="16">
        <v>42.009418418209037</v>
      </c>
      <c r="K120" s="16">
        <v>42.051427836627248</v>
      </c>
      <c r="L120" s="16">
        <v>42.093479264463873</v>
      </c>
      <c r="M120" s="16">
        <v>42.135572743728339</v>
      </c>
      <c r="N120" s="16">
        <v>42.177708316472071</v>
      </c>
      <c r="O120" s="16">
        <v>42.219886024788543</v>
      </c>
      <c r="P120" s="16">
        <v>42.262105910813332</v>
      </c>
      <c r="Q120" s="16">
        <v>42.304368016724148</v>
      </c>
    </row>
    <row r="121" spans="1:17" x14ac:dyDescent="0.3">
      <c r="A121" s="57"/>
      <c r="B121" s="3" t="s">
        <v>22</v>
      </c>
      <c r="C121" s="56"/>
      <c r="D121" s="83"/>
      <c r="E121" s="42">
        <v>41.9</v>
      </c>
      <c r="F121" s="16">
        <v>41.941899999999997</v>
      </c>
      <c r="G121" s="16">
        <v>41.983841899999994</v>
      </c>
      <c r="H121" s="16">
        <v>42.025825741899993</v>
      </c>
      <c r="I121" s="16">
        <v>42.067851567641895</v>
      </c>
      <c r="J121" s="16">
        <v>42.10991941920954</v>
      </c>
      <c r="K121" s="16">
        <v>42.152029338628751</v>
      </c>
      <c r="L121" s="16">
        <v>42.194181367967381</v>
      </c>
      <c r="M121" s="16">
        <v>42.236375549335349</v>
      </c>
      <c r="N121" s="16">
        <v>42.278611924884686</v>
      </c>
      <c r="O121" s="16">
        <v>42.320890536809571</v>
      </c>
      <c r="P121" s="16">
        <v>42.363211427346378</v>
      </c>
      <c r="Q121" s="16">
        <v>42.405574638773722</v>
      </c>
    </row>
    <row r="122" spans="1:17" x14ac:dyDescent="0.3">
      <c r="A122" s="57"/>
      <c r="B122" s="3" t="s">
        <v>23</v>
      </c>
      <c r="C122" s="56"/>
      <c r="D122" s="83"/>
      <c r="E122" s="42">
        <v>42</v>
      </c>
      <c r="F122" s="16">
        <v>42.042000000000002</v>
      </c>
      <c r="G122" s="16">
        <v>42.084042000000004</v>
      </c>
      <c r="H122" s="16">
        <v>42.126126042000003</v>
      </c>
      <c r="I122" s="16">
        <v>42.168252168042002</v>
      </c>
      <c r="J122" s="16">
        <v>42.210420420210042</v>
      </c>
      <c r="K122" s="16">
        <v>42.252630840630253</v>
      </c>
      <c r="L122" s="16">
        <v>42.294883471470882</v>
      </c>
      <c r="M122" s="16">
        <v>42.337178354942353</v>
      </c>
      <c r="N122" s="16">
        <v>42.379515533297294</v>
      </c>
      <c r="O122" s="16">
        <v>42.421895048830592</v>
      </c>
      <c r="P122" s="16">
        <v>42.464316943879425</v>
      </c>
      <c r="Q122" s="16">
        <v>42.506781260823303</v>
      </c>
    </row>
    <row r="123" spans="1:17" ht="102" customHeight="1" x14ac:dyDescent="0.3">
      <c r="A123" s="57" t="s">
        <v>68</v>
      </c>
      <c r="B123" s="3" t="s">
        <v>298</v>
      </c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41"/>
    </row>
    <row r="124" spans="1:17" x14ac:dyDescent="0.3">
      <c r="A124" s="57"/>
      <c r="B124" s="3" t="s">
        <v>20</v>
      </c>
      <c r="C124" s="56" t="s">
        <v>263</v>
      </c>
      <c r="D124" s="83">
        <v>75.2</v>
      </c>
      <c r="E124" s="47">
        <v>80</v>
      </c>
      <c r="F124" s="47">
        <v>80.5</v>
      </c>
      <c r="G124" s="47">
        <v>81</v>
      </c>
      <c r="H124" s="47">
        <v>82</v>
      </c>
      <c r="I124" s="47">
        <v>83</v>
      </c>
      <c r="J124" s="47">
        <v>84</v>
      </c>
      <c r="K124" s="47">
        <v>85</v>
      </c>
      <c r="L124" s="47">
        <v>85.5</v>
      </c>
      <c r="M124" s="47">
        <v>86</v>
      </c>
      <c r="N124" s="47">
        <v>87</v>
      </c>
      <c r="O124" s="47">
        <v>88</v>
      </c>
      <c r="P124" s="47">
        <v>89</v>
      </c>
      <c r="Q124" s="41">
        <v>90</v>
      </c>
    </row>
    <row r="125" spans="1:17" x14ac:dyDescent="0.3">
      <c r="A125" s="57"/>
      <c r="B125" s="3" t="s">
        <v>22</v>
      </c>
      <c r="C125" s="56"/>
      <c r="D125" s="83"/>
      <c r="E125" s="45">
        <v>83</v>
      </c>
      <c r="F125" s="45">
        <v>84</v>
      </c>
      <c r="G125" s="45">
        <v>85</v>
      </c>
      <c r="H125" s="45">
        <v>86</v>
      </c>
      <c r="I125" s="45">
        <v>87</v>
      </c>
      <c r="J125" s="45">
        <v>88</v>
      </c>
      <c r="K125" s="45">
        <v>89</v>
      </c>
      <c r="L125" s="45">
        <v>90</v>
      </c>
      <c r="M125" s="45">
        <v>91</v>
      </c>
      <c r="N125" s="45">
        <v>92</v>
      </c>
      <c r="O125" s="45">
        <v>93</v>
      </c>
      <c r="P125" s="45">
        <v>94</v>
      </c>
      <c r="Q125" s="41">
        <v>95</v>
      </c>
    </row>
    <row r="126" spans="1:17" x14ac:dyDescent="0.3">
      <c r="A126" s="57"/>
      <c r="B126" s="3" t="s">
        <v>23</v>
      </c>
      <c r="C126" s="56"/>
      <c r="D126" s="83"/>
      <c r="E126" s="45">
        <v>88</v>
      </c>
      <c r="F126" s="45">
        <v>89</v>
      </c>
      <c r="G126" s="45">
        <v>90</v>
      </c>
      <c r="H126" s="45">
        <v>91</v>
      </c>
      <c r="I126" s="45">
        <v>92</v>
      </c>
      <c r="J126" s="45">
        <v>93</v>
      </c>
      <c r="K126" s="45">
        <v>94</v>
      </c>
      <c r="L126" s="45">
        <v>95</v>
      </c>
      <c r="M126" s="45">
        <v>96</v>
      </c>
      <c r="N126" s="45">
        <v>97</v>
      </c>
      <c r="O126" s="45">
        <v>98</v>
      </c>
      <c r="P126" s="45">
        <v>99</v>
      </c>
      <c r="Q126" s="41">
        <v>100</v>
      </c>
    </row>
    <row r="127" spans="1:17" ht="37.5" x14ac:dyDescent="0.3">
      <c r="A127" s="57" t="s">
        <v>69</v>
      </c>
      <c r="B127" s="3" t="s">
        <v>70</v>
      </c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41"/>
    </row>
    <row r="128" spans="1:17" x14ac:dyDescent="0.3">
      <c r="A128" s="57"/>
      <c r="B128" s="3" t="s">
        <v>20</v>
      </c>
      <c r="C128" s="56" t="s">
        <v>263</v>
      </c>
      <c r="D128" s="82">
        <v>39</v>
      </c>
      <c r="E128" s="47">
        <v>43</v>
      </c>
      <c r="F128" s="47">
        <v>45</v>
      </c>
      <c r="G128" s="47">
        <v>48</v>
      </c>
      <c r="H128" s="47">
        <v>51</v>
      </c>
      <c r="I128" s="47">
        <v>54</v>
      </c>
      <c r="J128" s="47">
        <v>57</v>
      </c>
      <c r="K128" s="47">
        <v>60</v>
      </c>
      <c r="L128" s="47">
        <v>63</v>
      </c>
      <c r="M128" s="47">
        <v>66</v>
      </c>
      <c r="N128" s="47">
        <v>69</v>
      </c>
      <c r="O128" s="47">
        <v>72</v>
      </c>
      <c r="P128" s="47">
        <v>76</v>
      </c>
      <c r="Q128" s="47">
        <v>80</v>
      </c>
    </row>
    <row r="129" spans="1:17" x14ac:dyDescent="0.3">
      <c r="A129" s="57"/>
      <c r="B129" s="3" t="s">
        <v>22</v>
      </c>
      <c r="C129" s="56"/>
      <c r="D129" s="82"/>
      <c r="E129" s="47">
        <v>45</v>
      </c>
      <c r="F129" s="47">
        <v>48</v>
      </c>
      <c r="G129" s="47">
        <v>51</v>
      </c>
      <c r="H129" s="47">
        <v>54</v>
      </c>
      <c r="I129" s="47">
        <v>57</v>
      </c>
      <c r="J129" s="47">
        <v>61</v>
      </c>
      <c r="K129" s="47">
        <v>65</v>
      </c>
      <c r="L129" s="47">
        <v>69</v>
      </c>
      <c r="M129" s="47">
        <v>74</v>
      </c>
      <c r="N129" s="47">
        <v>78</v>
      </c>
      <c r="O129" s="47">
        <v>82</v>
      </c>
      <c r="P129" s="47">
        <v>86</v>
      </c>
      <c r="Q129" s="47">
        <v>90</v>
      </c>
    </row>
    <row r="130" spans="1:17" x14ac:dyDescent="0.3">
      <c r="A130" s="57"/>
      <c r="B130" s="3" t="s">
        <v>23</v>
      </c>
      <c r="C130" s="56"/>
      <c r="D130" s="82"/>
      <c r="E130" s="47">
        <v>47</v>
      </c>
      <c r="F130" s="47">
        <v>50</v>
      </c>
      <c r="G130" s="47">
        <v>53</v>
      </c>
      <c r="H130" s="47">
        <v>57</v>
      </c>
      <c r="I130" s="47">
        <v>61</v>
      </c>
      <c r="J130" s="47">
        <v>65</v>
      </c>
      <c r="K130" s="47">
        <v>70</v>
      </c>
      <c r="L130" s="47">
        <v>75</v>
      </c>
      <c r="M130" s="47">
        <v>80</v>
      </c>
      <c r="N130" s="47">
        <v>85</v>
      </c>
      <c r="O130" s="47">
        <v>90</v>
      </c>
      <c r="P130" s="47">
        <v>95</v>
      </c>
      <c r="Q130" s="47">
        <v>100</v>
      </c>
    </row>
    <row r="131" spans="1:17" x14ac:dyDescent="0.3">
      <c r="A131" s="35" t="s">
        <v>71</v>
      </c>
      <c r="B131" s="56" t="s">
        <v>193</v>
      </c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</row>
    <row r="132" spans="1:17" ht="78.75" customHeight="1" x14ac:dyDescent="0.3">
      <c r="A132" s="35"/>
      <c r="B132" s="74" t="s">
        <v>72</v>
      </c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</row>
    <row r="133" spans="1:17" ht="60.75" customHeight="1" x14ac:dyDescent="0.3">
      <c r="A133" s="57" t="s">
        <v>73</v>
      </c>
      <c r="B133" s="3" t="s">
        <v>226</v>
      </c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41"/>
    </row>
    <row r="134" spans="1:17" x14ac:dyDescent="0.3">
      <c r="A134" s="57"/>
      <c r="B134" s="3" t="s">
        <v>20</v>
      </c>
      <c r="C134" s="84" t="s">
        <v>263</v>
      </c>
      <c r="D134" s="79">
        <v>46.6</v>
      </c>
      <c r="E134" s="42">
        <v>49.8</v>
      </c>
      <c r="F134" s="42">
        <v>52</v>
      </c>
      <c r="G134" s="42">
        <v>52.8</v>
      </c>
      <c r="H134" s="42">
        <v>53</v>
      </c>
      <c r="I134" s="42">
        <v>53.4</v>
      </c>
      <c r="J134" s="42">
        <v>53.8</v>
      </c>
      <c r="K134" s="42">
        <v>54</v>
      </c>
      <c r="L134" s="42">
        <v>54.3</v>
      </c>
      <c r="M134" s="42">
        <v>54.7</v>
      </c>
      <c r="N134" s="42">
        <v>54.9</v>
      </c>
      <c r="O134" s="42">
        <v>55</v>
      </c>
      <c r="P134" s="42">
        <v>55.1</v>
      </c>
      <c r="Q134" s="42">
        <v>55.3</v>
      </c>
    </row>
    <row r="135" spans="1:17" x14ac:dyDescent="0.3">
      <c r="A135" s="57"/>
      <c r="B135" s="3" t="s">
        <v>22</v>
      </c>
      <c r="C135" s="85"/>
      <c r="D135" s="107"/>
      <c r="E135" s="42">
        <v>50</v>
      </c>
      <c r="F135" s="42">
        <v>53</v>
      </c>
      <c r="G135" s="42">
        <v>53.6</v>
      </c>
      <c r="H135" s="42">
        <v>54.1</v>
      </c>
      <c r="I135" s="42">
        <v>54.6</v>
      </c>
      <c r="J135" s="42">
        <v>54.9</v>
      </c>
      <c r="K135" s="42">
        <v>55</v>
      </c>
      <c r="L135" s="42">
        <v>55.1</v>
      </c>
      <c r="M135" s="42">
        <v>55.2</v>
      </c>
      <c r="N135" s="42">
        <v>55.3</v>
      </c>
      <c r="O135" s="42">
        <v>55.4</v>
      </c>
      <c r="P135" s="42">
        <v>55.6</v>
      </c>
      <c r="Q135" s="42">
        <v>55.8</v>
      </c>
    </row>
    <row r="136" spans="1:17" x14ac:dyDescent="0.3">
      <c r="A136" s="57"/>
      <c r="B136" s="3" t="s">
        <v>23</v>
      </c>
      <c r="C136" s="86"/>
      <c r="D136" s="108"/>
      <c r="E136" s="42">
        <v>50.1</v>
      </c>
      <c r="F136" s="42">
        <v>53.1</v>
      </c>
      <c r="G136" s="42">
        <v>53.65</v>
      </c>
      <c r="H136" s="42">
        <v>54.4</v>
      </c>
      <c r="I136" s="42">
        <v>54.75</v>
      </c>
      <c r="J136" s="42">
        <v>54.95</v>
      </c>
      <c r="K136" s="42">
        <v>55.05</v>
      </c>
      <c r="L136" s="42">
        <v>55.15</v>
      </c>
      <c r="M136" s="42">
        <v>55.25</v>
      </c>
      <c r="N136" s="42">
        <v>55.35</v>
      </c>
      <c r="O136" s="42">
        <v>55.5</v>
      </c>
      <c r="P136" s="42">
        <v>55.7</v>
      </c>
      <c r="Q136" s="42">
        <v>55.9</v>
      </c>
    </row>
    <row r="137" spans="1:17" ht="46.5" customHeight="1" x14ac:dyDescent="0.3">
      <c r="A137" s="57" t="s">
        <v>75</v>
      </c>
      <c r="B137" s="3" t="s">
        <v>74</v>
      </c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41"/>
    </row>
    <row r="138" spans="1:17" x14ac:dyDescent="0.3">
      <c r="A138" s="57"/>
      <c r="B138" s="3" t="s">
        <v>20</v>
      </c>
      <c r="C138" s="84" t="s">
        <v>263</v>
      </c>
      <c r="D138" s="79">
        <v>29.7</v>
      </c>
      <c r="E138" s="42">
        <v>30.2</v>
      </c>
      <c r="F138" s="42">
        <v>31.2</v>
      </c>
      <c r="G138" s="42">
        <v>32.200000000000003</v>
      </c>
      <c r="H138" s="42">
        <v>33.200000000000003</v>
      </c>
      <c r="I138" s="42">
        <v>34.200000000000003</v>
      </c>
      <c r="J138" s="42">
        <v>35.200000000000003</v>
      </c>
      <c r="K138" s="42">
        <v>36.200000000000003</v>
      </c>
      <c r="L138" s="42">
        <v>37.200000000000003</v>
      </c>
      <c r="M138" s="42">
        <v>38.200000000000003</v>
      </c>
      <c r="N138" s="42">
        <v>39.200000000000003</v>
      </c>
      <c r="O138" s="42">
        <v>40.200000000000003</v>
      </c>
      <c r="P138" s="42">
        <v>41.2</v>
      </c>
      <c r="Q138" s="42">
        <v>42.2</v>
      </c>
    </row>
    <row r="139" spans="1:17" x14ac:dyDescent="0.3">
      <c r="A139" s="57"/>
      <c r="B139" s="3" t="s">
        <v>22</v>
      </c>
      <c r="C139" s="56"/>
      <c r="D139" s="80"/>
      <c r="E139" s="42">
        <v>30.7</v>
      </c>
      <c r="F139" s="42">
        <v>31.7</v>
      </c>
      <c r="G139" s="42">
        <v>32.700000000000003</v>
      </c>
      <c r="H139" s="42">
        <v>33.700000000000003</v>
      </c>
      <c r="I139" s="42">
        <v>34.700000000000003</v>
      </c>
      <c r="J139" s="42">
        <v>35.700000000000003</v>
      </c>
      <c r="K139" s="42">
        <v>36.700000000000003</v>
      </c>
      <c r="L139" s="42">
        <v>37.700000000000003</v>
      </c>
      <c r="M139" s="42">
        <v>38.700000000000003</v>
      </c>
      <c r="N139" s="42">
        <v>39.700000000000003</v>
      </c>
      <c r="O139" s="42">
        <v>40.700000000000003</v>
      </c>
      <c r="P139" s="42">
        <v>41.7</v>
      </c>
      <c r="Q139" s="42">
        <v>42.7</v>
      </c>
    </row>
    <row r="140" spans="1:17" x14ac:dyDescent="0.3">
      <c r="A140" s="57"/>
      <c r="B140" s="3" t="s">
        <v>23</v>
      </c>
      <c r="C140" s="56"/>
      <c r="D140" s="81"/>
      <c r="E140" s="42">
        <v>31.2</v>
      </c>
      <c r="F140" s="42">
        <v>32.200000000000003</v>
      </c>
      <c r="G140" s="42">
        <v>34.200000000000003</v>
      </c>
      <c r="H140" s="42">
        <v>36.200000000000003</v>
      </c>
      <c r="I140" s="42">
        <v>38.200000000000003</v>
      </c>
      <c r="J140" s="42">
        <v>40.200000000000003</v>
      </c>
      <c r="K140" s="42">
        <v>42.2</v>
      </c>
      <c r="L140" s="42">
        <v>44.2</v>
      </c>
      <c r="M140" s="42">
        <v>46.2</v>
      </c>
      <c r="N140" s="42">
        <v>48.2</v>
      </c>
      <c r="O140" s="42">
        <v>49.2</v>
      </c>
      <c r="P140" s="42">
        <v>50</v>
      </c>
      <c r="Q140" s="42">
        <v>50.5</v>
      </c>
    </row>
    <row r="141" spans="1:17" x14ac:dyDescent="0.3">
      <c r="A141" s="57" t="s">
        <v>77</v>
      </c>
      <c r="B141" s="3" t="s">
        <v>76</v>
      </c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41"/>
    </row>
    <row r="142" spans="1:17" x14ac:dyDescent="0.3">
      <c r="A142" s="57"/>
      <c r="B142" s="3" t="s">
        <v>20</v>
      </c>
      <c r="C142" s="84" t="s">
        <v>299</v>
      </c>
      <c r="D142" s="79">
        <v>39.6</v>
      </c>
      <c r="E142" s="42">
        <v>39.700000000000003</v>
      </c>
      <c r="F142" s="42">
        <v>39.700000000000003</v>
      </c>
      <c r="G142" s="42">
        <v>39.700000000000003</v>
      </c>
      <c r="H142" s="42">
        <v>39.700000000000003</v>
      </c>
      <c r="I142" s="42">
        <v>39.700000000000003</v>
      </c>
      <c r="J142" s="42">
        <v>39.700000000000003</v>
      </c>
      <c r="K142" s="42">
        <v>39.700000000000003</v>
      </c>
      <c r="L142" s="42">
        <v>39.700000000000003</v>
      </c>
      <c r="M142" s="42">
        <v>39.700000000000003</v>
      </c>
      <c r="N142" s="42">
        <v>39.700000000000003</v>
      </c>
      <c r="O142" s="42">
        <v>39.700000000000003</v>
      </c>
      <c r="P142" s="42">
        <v>39.700000000000003</v>
      </c>
      <c r="Q142" s="42">
        <v>39.700000000000003</v>
      </c>
    </row>
    <row r="143" spans="1:17" x14ac:dyDescent="0.3">
      <c r="A143" s="57"/>
      <c r="B143" s="3" t="s">
        <v>22</v>
      </c>
      <c r="C143" s="56"/>
      <c r="D143" s="80"/>
      <c r="E143" s="42">
        <v>39.700000000000003</v>
      </c>
      <c r="F143" s="42">
        <v>39.82</v>
      </c>
      <c r="G143" s="42">
        <v>39.93</v>
      </c>
      <c r="H143" s="42">
        <v>40.1</v>
      </c>
      <c r="I143" s="42">
        <v>40.159999999999997</v>
      </c>
      <c r="J143" s="42">
        <v>40.21</v>
      </c>
      <c r="K143" s="42">
        <v>40.33</v>
      </c>
      <c r="L143" s="42">
        <v>40.44</v>
      </c>
      <c r="M143" s="42">
        <v>40.51</v>
      </c>
      <c r="N143" s="42">
        <v>40.619999999999997</v>
      </c>
      <c r="O143" s="42">
        <v>40.74</v>
      </c>
      <c r="P143" s="42">
        <v>40.81</v>
      </c>
      <c r="Q143" s="42">
        <v>40.9</v>
      </c>
    </row>
    <row r="144" spans="1:17" ht="42.75" customHeight="1" x14ac:dyDescent="0.3">
      <c r="A144" s="57"/>
      <c r="B144" s="3" t="s">
        <v>23</v>
      </c>
      <c r="C144" s="56"/>
      <c r="D144" s="81"/>
      <c r="E144" s="42">
        <v>39.700000000000003</v>
      </c>
      <c r="F144" s="42">
        <v>40</v>
      </c>
      <c r="G144" s="42">
        <v>40.5</v>
      </c>
      <c r="H144" s="42">
        <v>41</v>
      </c>
      <c r="I144" s="42">
        <v>42</v>
      </c>
      <c r="J144" s="42">
        <v>43</v>
      </c>
      <c r="K144" s="42">
        <v>44</v>
      </c>
      <c r="L144" s="42">
        <v>45</v>
      </c>
      <c r="M144" s="42">
        <v>46</v>
      </c>
      <c r="N144" s="42">
        <v>47</v>
      </c>
      <c r="O144" s="42">
        <v>48</v>
      </c>
      <c r="P144" s="42">
        <v>49</v>
      </c>
      <c r="Q144" s="42">
        <v>50</v>
      </c>
    </row>
    <row r="145" spans="1:17" ht="19.5" customHeight="1" x14ac:dyDescent="0.3">
      <c r="A145" s="57" t="s">
        <v>79</v>
      </c>
      <c r="B145" s="3" t="s">
        <v>78</v>
      </c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41"/>
    </row>
    <row r="146" spans="1:17" x14ac:dyDescent="0.3">
      <c r="A146" s="57"/>
      <c r="B146" s="3" t="s">
        <v>20</v>
      </c>
      <c r="C146" s="56" t="s">
        <v>300</v>
      </c>
      <c r="D146" s="83">
        <v>15.1</v>
      </c>
      <c r="E146" s="104">
        <v>16.3</v>
      </c>
      <c r="F146" s="34">
        <v>16.3</v>
      </c>
      <c r="G146" s="34">
        <v>16.2</v>
      </c>
      <c r="H146" s="34">
        <v>16.100000000000001</v>
      </c>
      <c r="I146" s="34">
        <v>16</v>
      </c>
      <c r="J146" s="34">
        <v>15.9</v>
      </c>
      <c r="K146" s="34">
        <v>15.8</v>
      </c>
      <c r="L146" s="34">
        <v>15.7</v>
      </c>
      <c r="M146" s="34">
        <v>15.6</v>
      </c>
      <c r="N146" s="34">
        <v>15.5</v>
      </c>
      <c r="O146" s="34">
        <v>15.4</v>
      </c>
      <c r="P146" s="34">
        <v>15.3</v>
      </c>
      <c r="Q146" s="34">
        <v>15.2</v>
      </c>
    </row>
    <row r="147" spans="1:17" x14ac:dyDescent="0.3">
      <c r="A147" s="57"/>
      <c r="B147" s="3" t="s">
        <v>22</v>
      </c>
      <c r="C147" s="56"/>
      <c r="D147" s="83"/>
      <c r="E147" s="105"/>
      <c r="F147" s="34">
        <v>16.2</v>
      </c>
      <c r="G147" s="34">
        <v>16.100000000000001</v>
      </c>
      <c r="H147" s="34">
        <v>16</v>
      </c>
      <c r="I147" s="34">
        <v>15.9</v>
      </c>
      <c r="J147" s="34">
        <v>15.8</v>
      </c>
      <c r="K147" s="34">
        <v>15.7</v>
      </c>
      <c r="L147" s="34">
        <v>15.6</v>
      </c>
      <c r="M147" s="34">
        <v>15.5</v>
      </c>
      <c r="N147" s="34">
        <v>15.4</v>
      </c>
      <c r="O147" s="34">
        <v>15.2</v>
      </c>
      <c r="P147" s="34">
        <v>15</v>
      </c>
      <c r="Q147" s="34">
        <v>14.8</v>
      </c>
    </row>
    <row r="148" spans="1:17" ht="56.25" customHeight="1" x14ac:dyDescent="0.3">
      <c r="A148" s="57"/>
      <c r="B148" s="3" t="s">
        <v>23</v>
      </c>
      <c r="C148" s="56"/>
      <c r="D148" s="83"/>
      <c r="E148" s="106"/>
      <c r="F148" s="34">
        <v>16</v>
      </c>
      <c r="G148" s="34">
        <v>15.9</v>
      </c>
      <c r="H148" s="34">
        <v>15.7</v>
      </c>
      <c r="I148" s="34">
        <v>15.5</v>
      </c>
      <c r="J148" s="34">
        <v>15.3</v>
      </c>
      <c r="K148" s="34">
        <v>15.1</v>
      </c>
      <c r="L148" s="34">
        <v>14.9</v>
      </c>
      <c r="M148" s="34">
        <v>14.7</v>
      </c>
      <c r="N148" s="34">
        <v>14.5</v>
      </c>
      <c r="O148" s="34">
        <v>14.3</v>
      </c>
      <c r="P148" s="34">
        <v>14</v>
      </c>
      <c r="Q148" s="34">
        <v>13.8</v>
      </c>
    </row>
    <row r="149" spans="1:17" ht="39.75" customHeight="1" x14ac:dyDescent="0.3">
      <c r="A149" s="57" t="s">
        <v>278</v>
      </c>
      <c r="B149" s="3" t="s">
        <v>80</v>
      </c>
      <c r="C149" s="5"/>
      <c r="D149" s="42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</row>
    <row r="150" spans="1:17" x14ac:dyDescent="0.3">
      <c r="A150" s="57"/>
      <c r="B150" s="3" t="s">
        <v>20</v>
      </c>
      <c r="C150" s="56" t="s">
        <v>263</v>
      </c>
      <c r="D150" s="79">
        <v>34.69</v>
      </c>
      <c r="E150" s="42">
        <v>34.5</v>
      </c>
      <c r="F150" s="42">
        <v>34.6</v>
      </c>
      <c r="G150" s="42">
        <v>34.65</v>
      </c>
      <c r="H150" s="42">
        <v>34.700000000000003</v>
      </c>
      <c r="I150" s="42">
        <v>34.75</v>
      </c>
      <c r="J150" s="42">
        <v>34.799999999999997</v>
      </c>
      <c r="K150" s="42">
        <v>34.9</v>
      </c>
      <c r="L150" s="42">
        <v>35</v>
      </c>
      <c r="M150" s="42">
        <v>35.1</v>
      </c>
      <c r="N150" s="42">
        <v>35.200000000000003</v>
      </c>
      <c r="O150" s="42">
        <v>35.299999999999997</v>
      </c>
      <c r="P150" s="42">
        <v>35.4</v>
      </c>
      <c r="Q150" s="42">
        <v>35.5</v>
      </c>
    </row>
    <row r="151" spans="1:17" x14ac:dyDescent="0.3">
      <c r="A151" s="57"/>
      <c r="B151" s="3" t="s">
        <v>22</v>
      </c>
      <c r="C151" s="56"/>
      <c r="D151" s="80"/>
      <c r="E151" s="42">
        <v>34.700000000000003</v>
      </c>
      <c r="F151" s="42">
        <v>34.85</v>
      </c>
      <c r="G151" s="42">
        <v>35</v>
      </c>
      <c r="H151" s="42">
        <v>35.1</v>
      </c>
      <c r="I151" s="42">
        <v>35.200000000000003</v>
      </c>
      <c r="J151" s="42">
        <v>35.299999999999997</v>
      </c>
      <c r="K151" s="42">
        <v>35.5</v>
      </c>
      <c r="L151" s="42">
        <v>35.6</v>
      </c>
      <c r="M151" s="42">
        <v>35.799999999999997</v>
      </c>
      <c r="N151" s="42">
        <v>35.9</v>
      </c>
      <c r="O151" s="42">
        <v>36.1</v>
      </c>
      <c r="P151" s="42">
        <v>36.200000000000003</v>
      </c>
      <c r="Q151" s="42">
        <v>36.4</v>
      </c>
    </row>
    <row r="152" spans="1:17" x14ac:dyDescent="0.3">
      <c r="A152" s="57"/>
      <c r="B152" s="3" t="s">
        <v>23</v>
      </c>
      <c r="C152" s="56"/>
      <c r="D152" s="81"/>
      <c r="E152" s="42">
        <v>34.89</v>
      </c>
      <c r="F152" s="42">
        <v>35.1</v>
      </c>
      <c r="G152" s="42">
        <v>35.5</v>
      </c>
      <c r="H152" s="42">
        <v>35.49</v>
      </c>
      <c r="I152" s="42">
        <v>35.69</v>
      </c>
      <c r="J152" s="42">
        <v>35.89</v>
      </c>
      <c r="K152" s="42">
        <v>36.090000000000003</v>
      </c>
      <c r="L152" s="42">
        <v>36.29</v>
      </c>
      <c r="M152" s="42">
        <v>36.49</v>
      </c>
      <c r="N152" s="42">
        <v>36.69</v>
      </c>
      <c r="O152" s="42">
        <v>36.89</v>
      </c>
      <c r="P152" s="42">
        <v>37.090000000000003</v>
      </c>
      <c r="Q152" s="42">
        <v>37.29</v>
      </c>
    </row>
    <row r="153" spans="1:17" x14ac:dyDescent="0.3">
      <c r="A153" s="35" t="s">
        <v>81</v>
      </c>
      <c r="B153" s="56" t="s">
        <v>194</v>
      </c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</row>
    <row r="154" spans="1:17" ht="78.75" customHeight="1" x14ac:dyDescent="0.3">
      <c r="A154" s="35"/>
      <c r="B154" s="74" t="s">
        <v>82</v>
      </c>
      <c r="C154" s="74"/>
      <c r="D154" s="74"/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</row>
    <row r="155" spans="1:17" ht="78.75" customHeight="1" x14ac:dyDescent="0.3">
      <c r="A155" s="57" t="s">
        <v>83</v>
      </c>
      <c r="B155" s="3" t="s">
        <v>84</v>
      </c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41"/>
    </row>
    <row r="156" spans="1:17" x14ac:dyDescent="0.3">
      <c r="A156" s="57"/>
      <c r="B156" s="3" t="s">
        <v>20</v>
      </c>
      <c r="C156" s="84" t="s">
        <v>44</v>
      </c>
      <c r="D156" s="100">
        <v>509</v>
      </c>
      <c r="E156" s="49">
        <v>496</v>
      </c>
      <c r="F156" s="49">
        <v>466</v>
      </c>
      <c r="G156" s="49">
        <v>436</v>
      </c>
      <c r="H156" s="49">
        <v>406</v>
      </c>
      <c r="I156" s="49">
        <v>376</v>
      </c>
      <c r="J156" s="49">
        <v>346</v>
      </c>
      <c r="K156" s="49">
        <v>316</v>
      </c>
      <c r="L156" s="49">
        <v>286</v>
      </c>
      <c r="M156" s="49">
        <v>256</v>
      </c>
      <c r="N156" s="49">
        <v>226</v>
      </c>
      <c r="O156" s="49">
        <v>196</v>
      </c>
      <c r="P156" s="49">
        <v>166</v>
      </c>
      <c r="Q156" s="49">
        <v>136</v>
      </c>
    </row>
    <row r="157" spans="1:17" x14ac:dyDescent="0.3">
      <c r="A157" s="57"/>
      <c r="B157" s="3" t="s">
        <v>22</v>
      </c>
      <c r="C157" s="56"/>
      <c r="D157" s="101"/>
      <c r="E157" s="49">
        <v>486</v>
      </c>
      <c r="F157" s="49">
        <v>456</v>
      </c>
      <c r="G157" s="49">
        <v>426</v>
      </c>
      <c r="H157" s="49">
        <v>396</v>
      </c>
      <c r="I157" s="49">
        <v>366</v>
      </c>
      <c r="J157" s="49">
        <v>336</v>
      </c>
      <c r="K157" s="49">
        <v>306</v>
      </c>
      <c r="L157" s="49">
        <v>276</v>
      </c>
      <c r="M157" s="49">
        <v>246</v>
      </c>
      <c r="N157" s="49">
        <v>216</v>
      </c>
      <c r="O157" s="49">
        <v>186</v>
      </c>
      <c r="P157" s="49">
        <v>156</v>
      </c>
      <c r="Q157" s="49">
        <v>126</v>
      </c>
    </row>
    <row r="158" spans="1:17" x14ac:dyDescent="0.3">
      <c r="A158" s="57"/>
      <c r="B158" s="3" t="s">
        <v>23</v>
      </c>
      <c r="C158" s="56"/>
      <c r="D158" s="102"/>
      <c r="E158" s="49">
        <v>476</v>
      </c>
      <c r="F158" s="49">
        <v>446</v>
      </c>
      <c r="G158" s="49">
        <v>416</v>
      </c>
      <c r="H158" s="49">
        <v>396</v>
      </c>
      <c r="I158" s="49">
        <v>356</v>
      </c>
      <c r="J158" s="49">
        <v>326</v>
      </c>
      <c r="K158" s="49">
        <v>296</v>
      </c>
      <c r="L158" s="49">
        <v>266</v>
      </c>
      <c r="M158" s="49">
        <v>236</v>
      </c>
      <c r="N158" s="49">
        <v>206</v>
      </c>
      <c r="O158" s="49">
        <v>176</v>
      </c>
      <c r="P158" s="49">
        <v>146</v>
      </c>
      <c r="Q158" s="49">
        <v>116</v>
      </c>
    </row>
    <row r="159" spans="1:17" ht="36.75" customHeight="1" x14ac:dyDescent="0.3">
      <c r="A159" s="57" t="s">
        <v>85</v>
      </c>
      <c r="B159" s="51" t="s">
        <v>186</v>
      </c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41"/>
    </row>
    <row r="160" spans="1:17" x14ac:dyDescent="0.3">
      <c r="A160" s="57"/>
      <c r="B160" s="3" t="s">
        <v>20</v>
      </c>
      <c r="C160" s="56" t="s">
        <v>44</v>
      </c>
      <c r="D160" s="125">
        <v>2213</v>
      </c>
      <c r="E160" s="49">
        <v>2178</v>
      </c>
      <c r="F160" s="49">
        <v>2158</v>
      </c>
      <c r="G160" s="49">
        <v>2128</v>
      </c>
      <c r="H160" s="49">
        <v>2098</v>
      </c>
      <c r="I160" s="49">
        <v>2078</v>
      </c>
      <c r="J160" s="49">
        <v>2048</v>
      </c>
      <c r="K160" s="49">
        <v>2018</v>
      </c>
      <c r="L160" s="49">
        <v>1988</v>
      </c>
      <c r="M160" s="49">
        <v>1958</v>
      </c>
      <c r="N160" s="49">
        <v>1928</v>
      </c>
      <c r="O160" s="49">
        <v>1898</v>
      </c>
      <c r="P160" s="49">
        <v>1868</v>
      </c>
      <c r="Q160" s="49">
        <v>1838</v>
      </c>
    </row>
    <row r="161" spans="1:17" x14ac:dyDescent="0.3">
      <c r="A161" s="57"/>
      <c r="B161" s="3" t="s">
        <v>22</v>
      </c>
      <c r="C161" s="56"/>
      <c r="D161" s="125"/>
      <c r="E161" s="49">
        <v>2178</v>
      </c>
      <c r="F161" s="49">
        <v>2148</v>
      </c>
      <c r="G161" s="49">
        <v>2118</v>
      </c>
      <c r="H161" s="49">
        <v>2088</v>
      </c>
      <c r="I161" s="49">
        <v>2068</v>
      </c>
      <c r="J161" s="49">
        <v>2038</v>
      </c>
      <c r="K161" s="49">
        <v>2008</v>
      </c>
      <c r="L161" s="49">
        <v>1978</v>
      </c>
      <c r="M161" s="49">
        <v>1948</v>
      </c>
      <c r="N161" s="49">
        <v>1918</v>
      </c>
      <c r="O161" s="49">
        <v>1888</v>
      </c>
      <c r="P161" s="49">
        <v>1858</v>
      </c>
      <c r="Q161" s="49">
        <v>1828</v>
      </c>
    </row>
    <row r="162" spans="1:17" x14ac:dyDescent="0.3">
      <c r="A162" s="57"/>
      <c r="B162" s="3" t="s">
        <v>23</v>
      </c>
      <c r="C162" s="56"/>
      <c r="D162" s="125"/>
      <c r="E162" s="49">
        <v>2178</v>
      </c>
      <c r="F162" s="49">
        <v>2138</v>
      </c>
      <c r="G162" s="49">
        <v>2108</v>
      </c>
      <c r="H162" s="49">
        <v>2078</v>
      </c>
      <c r="I162" s="49">
        <v>2058</v>
      </c>
      <c r="J162" s="49">
        <v>2028</v>
      </c>
      <c r="K162" s="49">
        <v>1998</v>
      </c>
      <c r="L162" s="49">
        <v>1968</v>
      </c>
      <c r="M162" s="49">
        <v>1938</v>
      </c>
      <c r="N162" s="49">
        <v>1908</v>
      </c>
      <c r="O162" s="49">
        <v>1878</v>
      </c>
      <c r="P162" s="49">
        <v>1848</v>
      </c>
      <c r="Q162" s="49">
        <v>1818</v>
      </c>
    </row>
    <row r="163" spans="1:17" ht="58.5" customHeight="1" x14ac:dyDescent="0.3">
      <c r="A163" s="57" t="s">
        <v>86</v>
      </c>
      <c r="B163" s="51" t="s">
        <v>260</v>
      </c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41"/>
    </row>
    <row r="164" spans="1:17" x14ac:dyDescent="0.3">
      <c r="A164" s="57"/>
      <c r="B164" s="3" t="s">
        <v>20</v>
      </c>
      <c r="C164" s="56" t="s">
        <v>263</v>
      </c>
      <c r="D164" s="103">
        <v>78.2</v>
      </c>
      <c r="E164" s="17">
        <v>79</v>
      </c>
      <c r="F164" s="17">
        <v>80</v>
      </c>
      <c r="G164" s="17">
        <v>81</v>
      </c>
      <c r="H164" s="17">
        <v>82</v>
      </c>
      <c r="I164" s="17">
        <v>83</v>
      </c>
      <c r="J164" s="17">
        <v>84</v>
      </c>
      <c r="K164" s="17">
        <v>85</v>
      </c>
      <c r="L164" s="17">
        <v>86</v>
      </c>
      <c r="M164" s="17">
        <v>87</v>
      </c>
      <c r="N164" s="17">
        <v>88</v>
      </c>
      <c r="O164" s="17">
        <v>89</v>
      </c>
      <c r="P164" s="17">
        <v>90</v>
      </c>
      <c r="Q164" s="17">
        <v>91</v>
      </c>
    </row>
    <row r="165" spans="1:17" x14ac:dyDescent="0.3">
      <c r="A165" s="57"/>
      <c r="B165" s="3" t="s">
        <v>22</v>
      </c>
      <c r="C165" s="56"/>
      <c r="D165" s="103"/>
      <c r="E165" s="17">
        <v>80</v>
      </c>
      <c r="F165" s="17">
        <v>81</v>
      </c>
      <c r="G165" s="17">
        <v>82</v>
      </c>
      <c r="H165" s="17">
        <v>83</v>
      </c>
      <c r="I165" s="17">
        <v>84</v>
      </c>
      <c r="J165" s="17">
        <v>85</v>
      </c>
      <c r="K165" s="17">
        <v>86</v>
      </c>
      <c r="L165" s="17">
        <v>87</v>
      </c>
      <c r="M165" s="17">
        <v>88</v>
      </c>
      <c r="N165" s="17">
        <v>89</v>
      </c>
      <c r="O165" s="17">
        <v>90</v>
      </c>
      <c r="P165" s="17">
        <v>91</v>
      </c>
      <c r="Q165" s="17">
        <v>92</v>
      </c>
    </row>
    <row r="166" spans="1:17" x14ac:dyDescent="0.3">
      <c r="A166" s="57"/>
      <c r="B166" s="3" t="s">
        <v>23</v>
      </c>
      <c r="C166" s="56"/>
      <c r="D166" s="103"/>
      <c r="E166" s="17">
        <v>81</v>
      </c>
      <c r="F166" s="17">
        <v>82</v>
      </c>
      <c r="G166" s="17">
        <v>83</v>
      </c>
      <c r="H166" s="17">
        <v>84</v>
      </c>
      <c r="I166" s="17">
        <v>85</v>
      </c>
      <c r="J166" s="17">
        <v>86</v>
      </c>
      <c r="K166" s="17">
        <v>87</v>
      </c>
      <c r="L166" s="17">
        <v>88</v>
      </c>
      <c r="M166" s="17">
        <v>89</v>
      </c>
      <c r="N166" s="17">
        <v>90</v>
      </c>
      <c r="O166" s="17">
        <v>91</v>
      </c>
      <c r="P166" s="17">
        <v>92</v>
      </c>
      <c r="Q166" s="17">
        <v>93</v>
      </c>
    </row>
    <row r="167" spans="1:17" ht="56.25" customHeight="1" x14ac:dyDescent="0.3">
      <c r="A167" s="57" t="s">
        <v>279</v>
      </c>
      <c r="B167" s="3" t="s">
        <v>307</v>
      </c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41"/>
    </row>
    <row r="168" spans="1:17" x14ac:dyDescent="0.3">
      <c r="A168" s="57"/>
      <c r="B168" s="3" t="s">
        <v>20</v>
      </c>
      <c r="C168" s="84" t="s">
        <v>87</v>
      </c>
      <c r="D168" s="71">
        <v>147.6</v>
      </c>
      <c r="E168" s="41">
        <v>145</v>
      </c>
      <c r="F168" s="41">
        <v>146</v>
      </c>
      <c r="G168" s="41">
        <v>147</v>
      </c>
      <c r="H168" s="41">
        <v>148</v>
      </c>
      <c r="I168" s="41">
        <v>149</v>
      </c>
      <c r="J168" s="41">
        <v>150</v>
      </c>
      <c r="K168" s="41">
        <v>151</v>
      </c>
      <c r="L168" s="41">
        <v>152</v>
      </c>
      <c r="M168" s="41">
        <v>153</v>
      </c>
      <c r="N168" s="41">
        <v>154</v>
      </c>
      <c r="O168" s="41">
        <v>155</v>
      </c>
      <c r="P168" s="41">
        <v>156</v>
      </c>
      <c r="Q168" s="41">
        <v>157</v>
      </c>
    </row>
    <row r="169" spans="1:17" x14ac:dyDescent="0.3">
      <c r="A169" s="57"/>
      <c r="B169" s="3" t="s">
        <v>22</v>
      </c>
      <c r="C169" s="56"/>
      <c r="D169" s="72"/>
      <c r="E169" s="41">
        <v>148</v>
      </c>
      <c r="F169" s="41">
        <v>149</v>
      </c>
      <c r="G169" s="41">
        <v>150</v>
      </c>
      <c r="H169" s="41">
        <v>151</v>
      </c>
      <c r="I169" s="41">
        <v>152</v>
      </c>
      <c r="J169" s="41">
        <v>153</v>
      </c>
      <c r="K169" s="41">
        <v>154</v>
      </c>
      <c r="L169" s="41">
        <v>160</v>
      </c>
      <c r="M169" s="41">
        <v>167</v>
      </c>
      <c r="N169" s="41">
        <v>177</v>
      </c>
      <c r="O169" s="41">
        <v>183</v>
      </c>
      <c r="P169" s="41">
        <v>190</v>
      </c>
      <c r="Q169" s="41">
        <v>200</v>
      </c>
    </row>
    <row r="170" spans="1:17" x14ac:dyDescent="0.3">
      <c r="A170" s="57"/>
      <c r="B170" s="3" t="s">
        <v>23</v>
      </c>
      <c r="C170" s="56"/>
      <c r="D170" s="73"/>
      <c r="E170" s="41">
        <v>149</v>
      </c>
      <c r="F170" s="41">
        <v>150</v>
      </c>
      <c r="G170" s="41">
        <v>151</v>
      </c>
      <c r="H170" s="41">
        <v>152</v>
      </c>
      <c r="I170" s="41">
        <v>153</v>
      </c>
      <c r="J170" s="41">
        <v>154</v>
      </c>
      <c r="K170" s="41">
        <v>175</v>
      </c>
      <c r="L170" s="41">
        <v>195</v>
      </c>
      <c r="M170" s="41">
        <v>215</v>
      </c>
      <c r="N170" s="41">
        <v>225</v>
      </c>
      <c r="O170" s="41">
        <v>245</v>
      </c>
      <c r="P170" s="41">
        <v>265</v>
      </c>
      <c r="Q170" s="41">
        <v>300</v>
      </c>
    </row>
    <row r="171" spans="1:17" x14ac:dyDescent="0.3">
      <c r="A171" s="35" t="s">
        <v>218</v>
      </c>
      <c r="B171" s="56" t="s">
        <v>221</v>
      </c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</row>
    <row r="172" spans="1:17" ht="96" customHeight="1" x14ac:dyDescent="0.3">
      <c r="A172" s="35"/>
      <c r="B172" s="74" t="s">
        <v>233</v>
      </c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</row>
    <row r="173" spans="1:17" ht="157.5" customHeight="1" x14ac:dyDescent="0.3">
      <c r="A173" s="57" t="s">
        <v>219</v>
      </c>
      <c r="B173" s="3" t="s">
        <v>222</v>
      </c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41"/>
    </row>
    <row r="174" spans="1:17" x14ac:dyDescent="0.3">
      <c r="A174" s="57"/>
      <c r="B174" s="3" t="s">
        <v>20</v>
      </c>
      <c r="C174" s="84" t="s">
        <v>263</v>
      </c>
      <c r="D174" s="97">
        <v>92.9</v>
      </c>
      <c r="E174" s="47">
        <v>92.9</v>
      </c>
      <c r="F174" s="47">
        <v>92.9</v>
      </c>
      <c r="G174" s="47">
        <v>92.9</v>
      </c>
      <c r="H174" s="47">
        <v>92.9</v>
      </c>
      <c r="I174" s="47">
        <v>92.9</v>
      </c>
      <c r="J174" s="47">
        <v>92.9</v>
      </c>
      <c r="K174" s="47">
        <v>92.9</v>
      </c>
      <c r="L174" s="47">
        <v>92.9</v>
      </c>
      <c r="M174" s="47">
        <v>92.9</v>
      </c>
      <c r="N174" s="47">
        <v>92.9</v>
      </c>
      <c r="O174" s="47">
        <v>93</v>
      </c>
      <c r="P174" s="47">
        <v>93</v>
      </c>
      <c r="Q174" s="47">
        <v>93</v>
      </c>
    </row>
    <row r="175" spans="1:17" x14ac:dyDescent="0.3">
      <c r="A175" s="57"/>
      <c r="B175" s="3" t="s">
        <v>22</v>
      </c>
      <c r="C175" s="85"/>
      <c r="D175" s="98"/>
      <c r="E175" s="47">
        <v>93</v>
      </c>
      <c r="F175" s="47">
        <v>93</v>
      </c>
      <c r="G175" s="47">
        <v>93</v>
      </c>
      <c r="H175" s="47">
        <v>94</v>
      </c>
      <c r="I175" s="47">
        <v>94</v>
      </c>
      <c r="J175" s="47">
        <v>94.1</v>
      </c>
      <c r="K175" s="47">
        <v>94.1</v>
      </c>
      <c r="L175" s="47">
        <v>94.2</v>
      </c>
      <c r="M175" s="47">
        <v>94.2</v>
      </c>
      <c r="N175" s="47">
        <v>94.3</v>
      </c>
      <c r="O175" s="47">
        <v>94.3</v>
      </c>
      <c r="P175" s="47">
        <v>94.4</v>
      </c>
      <c r="Q175" s="47">
        <v>94.4</v>
      </c>
    </row>
    <row r="176" spans="1:17" x14ac:dyDescent="0.3">
      <c r="A176" s="57"/>
      <c r="B176" s="3" t="s">
        <v>23</v>
      </c>
      <c r="C176" s="86"/>
      <c r="D176" s="99"/>
      <c r="E176" s="47">
        <v>94</v>
      </c>
      <c r="F176" s="47">
        <v>96</v>
      </c>
      <c r="G176" s="47">
        <v>96</v>
      </c>
      <c r="H176" s="47">
        <v>97</v>
      </c>
      <c r="I176" s="47">
        <v>97</v>
      </c>
      <c r="J176" s="47">
        <v>97.1</v>
      </c>
      <c r="K176" s="47">
        <v>97.1</v>
      </c>
      <c r="L176" s="47">
        <v>97.2</v>
      </c>
      <c r="M176" s="47">
        <v>97.2</v>
      </c>
      <c r="N176" s="47">
        <v>97.3</v>
      </c>
      <c r="O176" s="47">
        <v>97.3</v>
      </c>
      <c r="P176" s="47">
        <v>97.4</v>
      </c>
      <c r="Q176" s="47">
        <v>97.4</v>
      </c>
    </row>
    <row r="177" spans="1:17" ht="100.5" customHeight="1" x14ac:dyDescent="0.3">
      <c r="A177" s="57" t="s">
        <v>220</v>
      </c>
      <c r="B177" s="51" t="s">
        <v>301</v>
      </c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41"/>
    </row>
    <row r="178" spans="1:17" x14ac:dyDescent="0.3">
      <c r="A178" s="57"/>
      <c r="B178" s="3" t="s">
        <v>20</v>
      </c>
      <c r="C178" s="84" t="s">
        <v>263</v>
      </c>
      <c r="D178" s="103">
        <v>42</v>
      </c>
      <c r="E178" s="47">
        <v>42</v>
      </c>
      <c r="F178" s="47">
        <v>44</v>
      </c>
      <c r="G178" s="47">
        <v>45</v>
      </c>
      <c r="H178" s="47">
        <v>46</v>
      </c>
      <c r="I178" s="47">
        <v>47</v>
      </c>
      <c r="J178" s="47">
        <v>48</v>
      </c>
      <c r="K178" s="47">
        <v>49</v>
      </c>
      <c r="L178" s="47">
        <v>50</v>
      </c>
      <c r="M178" s="47">
        <v>51</v>
      </c>
      <c r="N178" s="47">
        <v>52</v>
      </c>
      <c r="O178" s="47">
        <v>53</v>
      </c>
      <c r="P178" s="47">
        <v>54</v>
      </c>
      <c r="Q178" s="47">
        <v>55</v>
      </c>
    </row>
    <row r="179" spans="1:17" x14ac:dyDescent="0.3">
      <c r="A179" s="57"/>
      <c r="B179" s="3" t="s">
        <v>22</v>
      </c>
      <c r="C179" s="85"/>
      <c r="D179" s="103"/>
      <c r="E179" s="47">
        <v>43.5</v>
      </c>
      <c r="F179" s="47">
        <v>46</v>
      </c>
      <c r="G179" s="47">
        <v>50</v>
      </c>
      <c r="H179" s="47">
        <v>54</v>
      </c>
      <c r="I179" s="47">
        <v>58</v>
      </c>
      <c r="J179" s="47">
        <v>62</v>
      </c>
      <c r="K179" s="47">
        <v>66</v>
      </c>
      <c r="L179" s="47">
        <v>70</v>
      </c>
      <c r="M179" s="47">
        <v>74</v>
      </c>
      <c r="N179" s="47">
        <v>78</v>
      </c>
      <c r="O179" s="47">
        <v>82</v>
      </c>
      <c r="P179" s="47">
        <v>86</v>
      </c>
      <c r="Q179" s="47">
        <v>90</v>
      </c>
    </row>
    <row r="180" spans="1:17" x14ac:dyDescent="0.3">
      <c r="A180" s="57"/>
      <c r="B180" s="3" t="s">
        <v>23</v>
      </c>
      <c r="C180" s="86"/>
      <c r="D180" s="103"/>
      <c r="E180" s="47">
        <v>45</v>
      </c>
      <c r="F180" s="47">
        <v>55</v>
      </c>
      <c r="G180" s="47">
        <v>65</v>
      </c>
      <c r="H180" s="47">
        <v>75</v>
      </c>
      <c r="I180" s="47">
        <v>85</v>
      </c>
      <c r="J180" s="47">
        <v>90</v>
      </c>
      <c r="K180" s="47">
        <v>95</v>
      </c>
      <c r="L180" s="47">
        <v>95.4</v>
      </c>
      <c r="M180" s="47">
        <v>95.8</v>
      </c>
      <c r="N180" s="47">
        <v>96.2</v>
      </c>
      <c r="O180" s="47">
        <v>96.6</v>
      </c>
      <c r="P180" s="47">
        <v>96.8</v>
      </c>
      <c r="Q180" s="47">
        <v>97</v>
      </c>
    </row>
    <row r="181" spans="1:17" ht="156" customHeight="1" x14ac:dyDescent="0.3">
      <c r="A181" s="57" t="s">
        <v>223</v>
      </c>
      <c r="B181" s="51" t="s">
        <v>224</v>
      </c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41"/>
    </row>
    <row r="182" spans="1:17" x14ac:dyDescent="0.3">
      <c r="A182" s="57"/>
      <c r="B182" s="3" t="s">
        <v>20</v>
      </c>
      <c r="C182" s="84" t="s">
        <v>263</v>
      </c>
      <c r="D182" s="103">
        <v>48</v>
      </c>
      <c r="E182" s="47">
        <v>42</v>
      </c>
      <c r="F182" s="47">
        <v>42.2</v>
      </c>
      <c r="G182" s="47">
        <v>42.3</v>
      </c>
      <c r="H182" s="47">
        <v>42.4</v>
      </c>
      <c r="I182" s="47">
        <v>42.6</v>
      </c>
      <c r="J182" s="47">
        <v>42.9</v>
      </c>
      <c r="K182" s="47">
        <v>43</v>
      </c>
      <c r="L182" s="47">
        <v>44</v>
      </c>
      <c r="M182" s="47">
        <v>47</v>
      </c>
      <c r="N182" s="47">
        <v>49</v>
      </c>
      <c r="O182" s="47">
        <v>51</v>
      </c>
      <c r="P182" s="47">
        <v>53</v>
      </c>
      <c r="Q182" s="47">
        <v>55</v>
      </c>
    </row>
    <row r="183" spans="1:17" x14ac:dyDescent="0.3">
      <c r="A183" s="57"/>
      <c r="B183" s="3" t="s">
        <v>22</v>
      </c>
      <c r="C183" s="85"/>
      <c r="D183" s="103"/>
      <c r="E183" s="47">
        <v>44.9</v>
      </c>
      <c r="F183" s="47">
        <v>45</v>
      </c>
      <c r="G183" s="47">
        <v>45.1</v>
      </c>
      <c r="H183" s="47">
        <v>45.2</v>
      </c>
      <c r="I183" s="47">
        <v>45.4</v>
      </c>
      <c r="J183" s="47">
        <v>45.8</v>
      </c>
      <c r="K183" s="47">
        <v>46</v>
      </c>
      <c r="L183" s="47">
        <v>50</v>
      </c>
      <c r="M183" s="47">
        <v>54</v>
      </c>
      <c r="N183" s="47">
        <v>58</v>
      </c>
      <c r="O183" s="47">
        <v>60</v>
      </c>
      <c r="P183" s="47">
        <v>61</v>
      </c>
      <c r="Q183" s="47">
        <v>62</v>
      </c>
    </row>
    <row r="184" spans="1:17" x14ac:dyDescent="0.3">
      <c r="A184" s="57"/>
      <c r="B184" s="3" t="s">
        <v>23</v>
      </c>
      <c r="C184" s="86"/>
      <c r="D184" s="103"/>
      <c r="E184" s="47">
        <v>48</v>
      </c>
      <c r="F184" s="47">
        <v>48.1</v>
      </c>
      <c r="G184" s="47">
        <v>48.2</v>
      </c>
      <c r="H184" s="47">
        <v>48.3</v>
      </c>
      <c r="I184" s="47">
        <v>48.4</v>
      </c>
      <c r="J184" s="47">
        <v>48.6</v>
      </c>
      <c r="K184" s="47">
        <v>48.7</v>
      </c>
      <c r="L184" s="47">
        <v>54</v>
      </c>
      <c r="M184" s="47">
        <v>58</v>
      </c>
      <c r="N184" s="47">
        <v>60</v>
      </c>
      <c r="O184" s="47">
        <v>62</v>
      </c>
      <c r="P184" s="47">
        <v>65</v>
      </c>
      <c r="Q184" s="47">
        <v>75</v>
      </c>
    </row>
    <row r="185" spans="1:17" ht="56.25" x14ac:dyDescent="0.3">
      <c r="A185" s="57" t="s">
        <v>239</v>
      </c>
      <c r="B185" s="51" t="s">
        <v>234</v>
      </c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41"/>
    </row>
    <row r="186" spans="1:17" x14ac:dyDescent="0.3">
      <c r="A186" s="57"/>
      <c r="B186" s="3" t="s">
        <v>20</v>
      </c>
      <c r="C186" s="84" t="s">
        <v>263</v>
      </c>
      <c r="D186" s="126">
        <v>8.52</v>
      </c>
      <c r="E186" s="41">
        <v>8.6</v>
      </c>
      <c r="F186" s="41">
        <v>8.8000000000000007</v>
      </c>
      <c r="G186" s="41">
        <v>8.9</v>
      </c>
      <c r="H186" s="41">
        <v>9.1</v>
      </c>
      <c r="I186" s="41">
        <v>9.3000000000000007</v>
      </c>
      <c r="J186" s="41">
        <v>9.5</v>
      </c>
      <c r="K186" s="41">
        <v>9.8000000000000007</v>
      </c>
      <c r="L186" s="41">
        <v>10.1</v>
      </c>
      <c r="M186" s="41">
        <v>10.6</v>
      </c>
      <c r="N186" s="41">
        <v>11.1</v>
      </c>
      <c r="O186" s="41">
        <v>11.8</v>
      </c>
      <c r="P186" s="41">
        <v>12.5</v>
      </c>
      <c r="Q186" s="41">
        <v>13.2</v>
      </c>
    </row>
    <row r="187" spans="1:17" x14ac:dyDescent="0.3">
      <c r="A187" s="57"/>
      <c r="B187" s="3" t="s">
        <v>22</v>
      </c>
      <c r="C187" s="85"/>
      <c r="D187" s="126"/>
      <c r="E187" s="41">
        <v>8.6999999999999993</v>
      </c>
      <c r="F187" s="41">
        <v>8.9</v>
      </c>
      <c r="G187" s="41">
        <v>9.1</v>
      </c>
      <c r="H187" s="41">
        <v>9.3000000000000007</v>
      </c>
      <c r="I187" s="41">
        <v>9.5</v>
      </c>
      <c r="J187" s="41">
        <v>9.8000000000000007</v>
      </c>
      <c r="K187" s="41">
        <v>10</v>
      </c>
      <c r="L187" s="41">
        <v>10.6</v>
      </c>
      <c r="M187" s="41">
        <v>11.4</v>
      </c>
      <c r="N187" s="41">
        <v>12</v>
      </c>
      <c r="O187" s="41">
        <v>12.8</v>
      </c>
      <c r="P187" s="41">
        <v>13.4</v>
      </c>
      <c r="Q187" s="41">
        <v>14</v>
      </c>
    </row>
    <row r="188" spans="1:17" x14ac:dyDescent="0.3">
      <c r="A188" s="57"/>
      <c r="B188" s="3" t="s">
        <v>23</v>
      </c>
      <c r="C188" s="86"/>
      <c r="D188" s="126"/>
      <c r="E188" s="41">
        <v>8.8000000000000007</v>
      </c>
      <c r="F188" s="41">
        <v>9</v>
      </c>
      <c r="G188" s="41">
        <v>9.1999999999999993</v>
      </c>
      <c r="H188" s="41">
        <v>9.5</v>
      </c>
      <c r="I188" s="41">
        <v>9.6999999999999993</v>
      </c>
      <c r="J188" s="41">
        <v>10</v>
      </c>
      <c r="K188" s="41">
        <v>10.4</v>
      </c>
      <c r="L188" s="41">
        <v>11</v>
      </c>
      <c r="M188" s="41">
        <v>11.6</v>
      </c>
      <c r="N188" s="41">
        <v>12.4</v>
      </c>
      <c r="O188" s="41">
        <v>13</v>
      </c>
      <c r="P188" s="41">
        <v>13.6</v>
      </c>
      <c r="Q188" s="41">
        <v>14.2</v>
      </c>
    </row>
    <row r="189" spans="1:17" x14ac:dyDescent="0.3">
      <c r="A189" s="10">
        <v>2</v>
      </c>
      <c r="B189" s="68" t="s">
        <v>88</v>
      </c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</row>
    <row r="190" spans="1:17" x14ac:dyDescent="0.3">
      <c r="A190" s="35" t="s">
        <v>89</v>
      </c>
      <c r="B190" s="56" t="s">
        <v>195</v>
      </c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</row>
    <row r="191" spans="1:17" ht="131.25" customHeight="1" x14ac:dyDescent="0.3">
      <c r="A191" s="35"/>
      <c r="B191" s="74" t="s">
        <v>90</v>
      </c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</row>
    <row r="192" spans="1:17" ht="36.75" customHeight="1" x14ac:dyDescent="0.3">
      <c r="A192" s="57" t="s">
        <v>91</v>
      </c>
      <c r="B192" s="3" t="s">
        <v>92</v>
      </c>
      <c r="C192" s="5"/>
      <c r="D192" s="12"/>
      <c r="E192" s="35"/>
      <c r="F192" s="35"/>
      <c r="G192" s="40"/>
      <c r="H192" s="40"/>
      <c r="I192" s="40"/>
      <c r="J192" s="40"/>
      <c r="K192" s="35"/>
      <c r="L192" s="35"/>
      <c r="M192" s="40"/>
      <c r="N192" s="40"/>
      <c r="O192" s="40"/>
      <c r="P192" s="35"/>
      <c r="Q192" s="41"/>
    </row>
    <row r="193" spans="1:17" ht="20.25" customHeight="1" x14ac:dyDescent="0.3">
      <c r="A193" s="57"/>
      <c r="B193" s="3" t="s">
        <v>20</v>
      </c>
      <c r="C193" s="56" t="s">
        <v>263</v>
      </c>
      <c r="D193" s="56">
        <v>73.2</v>
      </c>
      <c r="E193" s="47">
        <v>76.2</v>
      </c>
      <c r="F193" s="47">
        <v>76.900000000000006</v>
      </c>
      <c r="G193" s="47">
        <v>77.8</v>
      </c>
      <c r="H193" s="47">
        <v>78.5</v>
      </c>
      <c r="I193" s="47">
        <v>79.2</v>
      </c>
      <c r="J193" s="47">
        <v>79.900000000000006</v>
      </c>
      <c r="K193" s="47">
        <v>80.7</v>
      </c>
      <c r="L193" s="47">
        <v>81.400000000000006</v>
      </c>
      <c r="M193" s="47">
        <v>82.2</v>
      </c>
      <c r="N193" s="47">
        <v>82.9</v>
      </c>
      <c r="O193" s="47">
        <v>83.6</v>
      </c>
      <c r="P193" s="47">
        <v>84.3</v>
      </c>
      <c r="Q193" s="47">
        <v>85</v>
      </c>
    </row>
    <row r="194" spans="1:17" ht="20.25" customHeight="1" x14ac:dyDescent="0.3">
      <c r="A194" s="57"/>
      <c r="B194" s="3" t="s">
        <v>22</v>
      </c>
      <c r="C194" s="56"/>
      <c r="D194" s="56"/>
      <c r="E194" s="47">
        <v>76.2</v>
      </c>
      <c r="F194" s="47">
        <v>77.8</v>
      </c>
      <c r="G194" s="47">
        <v>81.400000000000006</v>
      </c>
      <c r="H194" s="47">
        <v>82.3</v>
      </c>
      <c r="I194" s="47">
        <v>83.2</v>
      </c>
      <c r="J194" s="47">
        <v>84.1</v>
      </c>
      <c r="K194" s="47">
        <v>85</v>
      </c>
      <c r="L194" s="47">
        <v>85</v>
      </c>
      <c r="M194" s="47">
        <v>85</v>
      </c>
      <c r="N194" s="47">
        <v>85</v>
      </c>
      <c r="O194" s="47">
        <v>85</v>
      </c>
      <c r="P194" s="47">
        <v>85</v>
      </c>
      <c r="Q194" s="47">
        <v>85</v>
      </c>
    </row>
    <row r="195" spans="1:17" ht="20.25" customHeight="1" x14ac:dyDescent="0.3">
      <c r="A195" s="57"/>
      <c r="B195" s="3" t="s">
        <v>23</v>
      </c>
      <c r="C195" s="56"/>
      <c r="D195" s="56"/>
      <c r="E195" s="47">
        <v>76.2</v>
      </c>
      <c r="F195" s="47">
        <v>77.8</v>
      </c>
      <c r="G195" s="47">
        <v>81.400000000000006</v>
      </c>
      <c r="H195" s="47">
        <v>85</v>
      </c>
      <c r="I195" s="47">
        <v>85.03</v>
      </c>
      <c r="J195" s="47">
        <v>85.06</v>
      </c>
      <c r="K195" s="47">
        <v>85.09</v>
      </c>
      <c r="L195" s="47">
        <v>85.12</v>
      </c>
      <c r="M195" s="47">
        <v>85.15</v>
      </c>
      <c r="N195" s="47">
        <v>85.18</v>
      </c>
      <c r="O195" s="47">
        <v>85.21</v>
      </c>
      <c r="P195" s="47">
        <v>85.24</v>
      </c>
      <c r="Q195" s="47">
        <v>85.27</v>
      </c>
    </row>
    <row r="196" spans="1:17" ht="18.75" customHeight="1" x14ac:dyDescent="0.3">
      <c r="A196" s="57" t="s">
        <v>93</v>
      </c>
      <c r="B196" s="3" t="s">
        <v>94</v>
      </c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41"/>
    </row>
    <row r="197" spans="1:17" x14ac:dyDescent="0.3">
      <c r="A197" s="57"/>
      <c r="B197" s="3" t="s">
        <v>20</v>
      </c>
      <c r="C197" s="56" t="s">
        <v>263</v>
      </c>
      <c r="D197" s="82">
        <v>80.8</v>
      </c>
      <c r="E197" s="47">
        <v>81.3</v>
      </c>
      <c r="F197" s="47">
        <v>81.8</v>
      </c>
      <c r="G197" s="47">
        <v>82.3</v>
      </c>
      <c r="H197" s="47">
        <v>82.9</v>
      </c>
      <c r="I197" s="47">
        <v>83.6</v>
      </c>
      <c r="J197" s="47">
        <v>84.3</v>
      </c>
      <c r="K197" s="47">
        <v>85</v>
      </c>
      <c r="L197" s="47">
        <v>85</v>
      </c>
      <c r="M197" s="47">
        <v>85</v>
      </c>
      <c r="N197" s="47">
        <v>85</v>
      </c>
      <c r="O197" s="47">
        <v>85</v>
      </c>
      <c r="P197" s="47">
        <v>85</v>
      </c>
      <c r="Q197" s="47">
        <v>85</v>
      </c>
    </row>
    <row r="198" spans="1:17" x14ac:dyDescent="0.3">
      <c r="A198" s="57"/>
      <c r="B198" s="3" t="s">
        <v>22</v>
      </c>
      <c r="C198" s="56"/>
      <c r="D198" s="82"/>
      <c r="E198" s="47">
        <v>85</v>
      </c>
      <c r="F198" s="47">
        <v>85</v>
      </c>
      <c r="G198" s="47">
        <v>85</v>
      </c>
      <c r="H198" s="47">
        <v>85</v>
      </c>
      <c r="I198" s="47">
        <v>85</v>
      </c>
      <c r="J198" s="47">
        <v>85</v>
      </c>
      <c r="K198" s="47">
        <v>85</v>
      </c>
      <c r="L198" s="47">
        <v>85</v>
      </c>
      <c r="M198" s="47">
        <v>85</v>
      </c>
      <c r="N198" s="47">
        <v>85</v>
      </c>
      <c r="O198" s="47">
        <v>85</v>
      </c>
      <c r="P198" s="47">
        <v>85</v>
      </c>
      <c r="Q198" s="47">
        <v>85</v>
      </c>
    </row>
    <row r="199" spans="1:17" ht="18" customHeight="1" x14ac:dyDescent="0.3">
      <c r="A199" s="57"/>
      <c r="B199" s="3" t="s">
        <v>23</v>
      </c>
      <c r="C199" s="56"/>
      <c r="D199" s="82"/>
      <c r="E199" s="47">
        <v>85</v>
      </c>
      <c r="F199" s="47">
        <v>85.1</v>
      </c>
      <c r="G199" s="47">
        <v>85.1</v>
      </c>
      <c r="H199" s="47">
        <v>85.2</v>
      </c>
      <c r="I199" s="47">
        <v>85.2</v>
      </c>
      <c r="J199" s="47">
        <v>85.3</v>
      </c>
      <c r="K199" s="47">
        <v>85.3</v>
      </c>
      <c r="L199" s="47">
        <v>85.4</v>
      </c>
      <c r="M199" s="47">
        <v>85.4</v>
      </c>
      <c r="N199" s="47">
        <v>85.5</v>
      </c>
      <c r="O199" s="47">
        <v>85.5</v>
      </c>
      <c r="P199" s="47">
        <v>85.6</v>
      </c>
      <c r="Q199" s="47">
        <v>85.6</v>
      </c>
    </row>
    <row r="200" spans="1:17" ht="56.25" customHeight="1" x14ac:dyDescent="0.3">
      <c r="A200" s="57" t="s">
        <v>95</v>
      </c>
      <c r="B200" s="3" t="s">
        <v>96</v>
      </c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41"/>
    </row>
    <row r="201" spans="1:17" ht="16.5" customHeight="1" x14ac:dyDescent="0.3">
      <c r="A201" s="57"/>
      <c r="B201" s="3" t="s">
        <v>20</v>
      </c>
      <c r="C201" s="56" t="s">
        <v>263</v>
      </c>
      <c r="D201" s="82">
        <v>51.4</v>
      </c>
      <c r="E201" s="47">
        <v>52</v>
      </c>
      <c r="F201" s="47">
        <v>53.284999999999997</v>
      </c>
      <c r="G201" s="47">
        <v>54.08</v>
      </c>
      <c r="H201" s="47">
        <v>54.484999999999999</v>
      </c>
      <c r="I201" s="47">
        <v>54.89</v>
      </c>
      <c r="J201" s="47">
        <v>55.295000000000002</v>
      </c>
      <c r="K201" s="47">
        <v>55.7</v>
      </c>
      <c r="L201" s="47">
        <v>55.7</v>
      </c>
      <c r="M201" s="47">
        <v>55.7</v>
      </c>
      <c r="N201" s="47">
        <v>55.7</v>
      </c>
      <c r="O201" s="47">
        <v>55.7</v>
      </c>
      <c r="P201" s="47">
        <v>55.7</v>
      </c>
      <c r="Q201" s="47">
        <v>55.7</v>
      </c>
    </row>
    <row r="202" spans="1:17" ht="15.75" customHeight="1" x14ac:dyDescent="0.3">
      <c r="A202" s="57"/>
      <c r="B202" s="3" t="s">
        <v>22</v>
      </c>
      <c r="C202" s="56"/>
      <c r="D202" s="82"/>
      <c r="E202" s="47">
        <v>52.48</v>
      </c>
      <c r="F202" s="47">
        <v>55.17</v>
      </c>
      <c r="G202" s="47">
        <v>56.76</v>
      </c>
      <c r="H202" s="47">
        <v>57.57</v>
      </c>
      <c r="I202" s="47">
        <v>58.38</v>
      </c>
      <c r="J202" s="47">
        <v>59.19</v>
      </c>
      <c r="K202" s="47">
        <v>60</v>
      </c>
      <c r="L202" s="47">
        <v>60</v>
      </c>
      <c r="M202" s="47">
        <v>60</v>
      </c>
      <c r="N202" s="47">
        <v>60</v>
      </c>
      <c r="O202" s="47">
        <v>60</v>
      </c>
      <c r="P202" s="47">
        <v>60</v>
      </c>
      <c r="Q202" s="47">
        <v>60</v>
      </c>
    </row>
    <row r="203" spans="1:17" x14ac:dyDescent="0.3">
      <c r="A203" s="57"/>
      <c r="B203" s="3" t="s">
        <v>23</v>
      </c>
      <c r="C203" s="56"/>
      <c r="D203" s="82"/>
      <c r="E203" s="47">
        <v>52.48</v>
      </c>
      <c r="F203" s="47">
        <v>55.17</v>
      </c>
      <c r="G203" s="47">
        <v>56.76</v>
      </c>
      <c r="H203" s="47">
        <v>57.57</v>
      </c>
      <c r="I203" s="47">
        <v>58.38</v>
      </c>
      <c r="J203" s="47">
        <v>59.19</v>
      </c>
      <c r="K203" s="47">
        <v>60</v>
      </c>
      <c r="L203" s="47">
        <v>60.2</v>
      </c>
      <c r="M203" s="47">
        <v>60.4</v>
      </c>
      <c r="N203" s="47">
        <v>60.6</v>
      </c>
      <c r="O203" s="47">
        <v>60.8</v>
      </c>
      <c r="P203" s="47">
        <v>61</v>
      </c>
      <c r="Q203" s="47">
        <v>61.2</v>
      </c>
    </row>
    <row r="204" spans="1:17" ht="36" customHeight="1" x14ac:dyDescent="0.3">
      <c r="A204" s="57" t="s">
        <v>97</v>
      </c>
      <c r="B204" s="3" t="s">
        <v>294</v>
      </c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41"/>
    </row>
    <row r="205" spans="1:17" ht="17.25" customHeight="1" x14ac:dyDescent="0.3">
      <c r="A205" s="57"/>
      <c r="B205" s="3" t="s">
        <v>20</v>
      </c>
      <c r="C205" s="56" t="s">
        <v>32</v>
      </c>
      <c r="D205" s="83">
        <v>426.63</v>
      </c>
      <c r="E205" s="47">
        <v>450</v>
      </c>
      <c r="F205" s="47">
        <v>427</v>
      </c>
      <c r="G205" s="47">
        <v>427</v>
      </c>
      <c r="H205" s="47">
        <v>427</v>
      </c>
      <c r="I205" s="47">
        <v>427</v>
      </c>
      <c r="J205" s="47">
        <v>427</v>
      </c>
      <c r="K205" s="47">
        <v>427</v>
      </c>
      <c r="L205" s="47">
        <v>427</v>
      </c>
      <c r="M205" s="47">
        <v>427</v>
      </c>
      <c r="N205" s="47">
        <v>427</v>
      </c>
      <c r="O205" s="47">
        <v>427</v>
      </c>
      <c r="P205" s="47">
        <v>427</v>
      </c>
      <c r="Q205" s="47">
        <v>427</v>
      </c>
    </row>
    <row r="206" spans="1:17" ht="16.5" customHeight="1" x14ac:dyDescent="0.3">
      <c r="A206" s="57"/>
      <c r="B206" s="3" t="s">
        <v>22</v>
      </c>
      <c r="C206" s="56"/>
      <c r="D206" s="83"/>
      <c r="E206" s="47">
        <v>480</v>
      </c>
      <c r="F206" s="47">
        <v>493.3</v>
      </c>
      <c r="G206" s="47">
        <v>506.6</v>
      </c>
      <c r="H206" s="47">
        <v>519.9</v>
      </c>
      <c r="I206" s="47">
        <v>533.20000000000005</v>
      </c>
      <c r="J206" s="47">
        <v>546.5</v>
      </c>
      <c r="K206" s="47">
        <v>559.79999999999995</v>
      </c>
      <c r="L206" s="47">
        <v>573.1</v>
      </c>
      <c r="M206" s="47">
        <v>586.4</v>
      </c>
      <c r="N206" s="47">
        <v>599.70000000000005</v>
      </c>
      <c r="O206" s="47">
        <v>613</v>
      </c>
      <c r="P206" s="47">
        <v>626.29999999999995</v>
      </c>
      <c r="Q206" s="47">
        <v>640</v>
      </c>
    </row>
    <row r="207" spans="1:17" ht="16.5" customHeight="1" x14ac:dyDescent="0.3">
      <c r="A207" s="57"/>
      <c r="B207" s="3" t="s">
        <v>23</v>
      </c>
      <c r="C207" s="56"/>
      <c r="D207" s="83"/>
      <c r="E207" s="47">
        <v>480</v>
      </c>
      <c r="F207" s="47">
        <v>523.29999999999995</v>
      </c>
      <c r="G207" s="47">
        <v>566.6</v>
      </c>
      <c r="H207" s="47">
        <v>609.9</v>
      </c>
      <c r="I207" s="47">
        <v>653.20000000000005</v>
      </c>
      <c r="J207" s="47">
        <v>696.5</v>
      </c>
      <c r="K207" s="47">
        <v>739.8</v>
      </c>
      <c r="L207" s="47">
        <v>783.1</v>
      </c>
      <c r="M207" s="47">
        <v>826.4</v>
      </c>
      <c r="N207" s="47">
        <v>869.7</v>
      </c>
      <c r="O207" s="47">
        <v>913</v>
      </c>
      <c r="P207" s="47">
        <v>956.3</v>
      </c>
      <c r="Q207" s="47">
        <v>1000</v>
      </c>
    </row>
    <row r="208" spans="1:17" ht="19.5" customHeight="1" x14ac:dyDescent="0.3">
      <c r="A208" s="57" t="s">
        <v>98</v>
      </c>
      <c r="B208" s="3" t="s">
        <v>99</v>
      </c>
      <c r="C208" s="5"/>
      <c r="D208" s="42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</row>
    <row r="209" spans="1:17" x14ac:dyDescent="0.3">
      <c r="A209" s="57"/>
      <c r="B209" s="3" t="s">
        <v>20</v>
      </c>
      <c r="C209" s="56" t="s">
        <v>263</v>
      </c>
      <c r="D209" s="82">
        <v>35.200000000000003</v>
      </c>
      <c r="E209" s="47">
        <v>35.200000000000003</v>
      </c>
      <c r="F209" s="47">
        <v>35.200000000000003</v>
      </c>
      <c r="G209" s="47">
        <v>35.200000000000003</v>
      </c>
      <c r="H209" s="47">
        <v>35.200000000000003</v>
      </c>
      <c r="I209" s="47">
        <v>35.200000000000003</v>
      </c>
      <c r="J209" s="47">
        <v>35.200000000000003</v>
      </c>
      <c r="K209" s="47">
        <v>35.200000000000003</v>
      </c>
      <c r="L209" s="47">
        <v>35.200000000000003</v>
      </c>
      <c r="M209" s="47">
        <v>35.200000000000003</v>
      </c>
      <c r="N209" s="47">
        <v>35.200000000000003</v>
      </c>
      <c r="O209" s="47">
        <v>35.200000000000003</v>
      </c>
      <c r="P209" s="47">
        <v>35.200000000000003</v>
      </c>
      <c r="Q209" s="47">
        <v>35.200000000000003</v>
      </c>
    </row>
    <row r="210" spans="1:17" x14ac:dyDescent="0.3">
      <c r="A210" s="57"/>
      <c r="B210" s="3" t="s">
        <v>22</v>
      </c>
      <c r="C210" s="56"/>
      <c r="D210" s="82"/>
      <c r="E210" s="47">
        <v>35.700000000000003</v>
      </c>
      <c r="F210" s="47">
        <v>36.200000000000003</v>
      </c>
      <c r="G210" s="47">
        <v>36.700000000000003</v>
      </c>
      <c r="H210" s="47">
        <v>37.200000000000003</v>
      </c>
      <c r="I210" s="47">
        <v>37.700000000000003</v>
      </c>
      <c r="J210" s="47">
        <v>38.200000000000003</v>
      </c>
      <c r="K210" s="47">
        <v>38.700000000000003</v>
      </c>
      <c r="L210" s="47">
        <v>39.200000000000003</v>
      </c>
      <c r="M210" s="47">
        <v>39.700000000000003</v>
      </c>
      <c r="N210" s="47">
        <v>40.200000000000003</v>
      </c>
      <c r="O210" s="47">
        <v>40.700000000000003</v>
      </c>
      <c r="P210" s="47">
        <v>41.2</v>
      </c>
      <c r="Q210" s="47">
        <v>41.7</v>
      </c>
    </row>
    <row r="211" spans="1:17" x14ac:dyDescent="0.3">
      <c r="A211" s="57"/>
      <c r="B211" s="3" t="s">
        <v>23</v>
      </c>
      <c r="C211" s="56"/>
      <c r="D211" s="82"/>
      <c r="E211" s="47">
        <v>36.200000000000003</v>
      </c>
      <c r="F211" s="47">
        <v>37.200000000000003</v>
      </c>
      <c r="G211" s="47">
        <v>38.200000000000003</v>
      </c>
      <c r="H211" s="47">
        <v>39.200000000000003</v>
      </c>
      <c r="I211" s="47">
        <v>40.200000000000003</v>
      </c>
      <c r="J211" s="47">
        <v>41.2</v>
      </c>
      <c r="K211" s="47">
        <v>42.2</v>
      </c>
      <c r="L211" s="47">
        <v>43.2</v>
      </c>
      <c r="M211" s="47">
        <v>44.2</v>
      </c>
      <c r="N211" s="47">
        <v>45.2</v>
      </c>
      <c r="O211" s="47">
        <v>46.2</v>
      </c>
      <c r="P211" s="47">
        <v>47.2</v>
      </c>
      <c r="Q211" s="47">
        <v>48.2</v>
      </c>
    </row>
    <row r="212" spans="1:17" ht="37.5" x14ac:dyDescent="0.3">
      <c r="A212" s="57" t="s">
        <v>100</v>
      </c>
      <c r="B212" s="3" t="s">
        <v>101</v>
      </c>
      <c r="C212" s="5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</row>
    <row r="213" spans="1:17" x14ac:dyDescent="0.3">
      <c r="A213" s="57"/>
      <c r="B213" s="3" t="s">
        <v>20</v>
      </c>
      <c r="C213" s="56" t="s">
        <v>263</v>
      </c>
      <c r="D213" s="82">
        <v>44.5</v>
      </c>
      <c r="E213" s="47">
        <v>44.5</v>
      </c>
      <c r="F213" s="47">
        <v>44.5</v>
      </c>
      <c r="G213" s="47">
        <v>44.5</v>
      </c>
      <c r="H213" s="47">
        <v>44.5</v>
      </c>
      <c r="I213" s="47">
        <v>44.5</v>
      </c>
      <c r="J213" s="47">
        <v>44.5</v>
      </c>
      <c r="K213" s="47">
        <v>44.5</v>
      </c>
      <c r="L213" s="47">
        <v>44.5</v>
      </c>
      <c r="M213" s="47">
        <v>44.5</v>
      </c>
      <c r="N213" s="47">
        <v>44.5</v>
      </c>
      <c r="O213" s="47">
        <v>44.5</v>
      </c>
      <c r="P213" s="47">
        <v>44.5</v>
      </c>
      <c r="Q213" s="47">
        <v>44.5</v>
      </c>
    </row>
    <row r="214" spans="1:17" ht="18" customHeight="1" x14ac:dyDescent="0.3">
      <c r="A214" s="57"/>
      <c r="B214" s="3" t="s">
        <v>22</v>
      </c>
      <c r="C214" s="56"/>
      <c r="D214" s="82"/>
      <c r="E214" s="47">
        <v>45</v>
      </c>
      <c r="F214" s="47">
        <v>45.5</v>
      </c>
      <c r="G214" s="47">
        <v>46</v>
      </c>
      <c r="H214" s="47">
        <v>46.5</v>
      </c>
      <c r="I214" s="47">
        <v>47</v>
      </c>
      <c r="J214" s="47">
        <v>47.5</v>
      </c>
      <c r="K214" s="47">
        <v>48</v>
      </c>
      <c r="L214" s="47">
        <v>48.5</v>
      </c>
      <c r="M214" s="47">
        <v>49</v>
      </c>
      <c r="N214" s="47">
        <v>49.5</v>
      </c>
      <c r="O214" s="47">
        <v>50</v>
      </c>
      <c r="P214" s="47">
        <v>50.5</v>
      </c>
      <c r="Q214" s="47">
        <v>51</v>
      </c>
    </row>
    <row r="215" spans="1:17" ht="17.25" customHeight="1" x14ac:dyDescent="0.3">
      <c r="A215" s="57"/>
      <c r="B215" s="3" t="s">
        <v>23</v>
      </c>
      <c r="C215" s="56"/>
      <c r="D215" s="82"/>
      <c r="E215" s="47">
        <v>45.5</v>
      </c>
      <c r="F215" s="47">
        <v>46.5</v>
      </c>
      <c r="G215" s="47">
        <v>47.5</v>
      </c>
      <c r="H215" s="47">
        <v>48.5</v>
      </c>
      <c r="I215" s="47">
        <v>49.5</v>
      </c>
      <c r="J215" s="47">
        <v>50.5</v>
      </c>
      <c r="K215" s="47">
        <v>51.5</v>
      </c>
      <c r="L215" s="47">
        <v>52.5</v>
      </c>
      <c r="M215" s="47">
        <v>53.5</v>
      </c>
      <c r="N215" s="47">
        <v>54.5</v>
      </c>
      <c r="O215" s="47">
        <v>55.5</v>
      </c>
      <c r="P215" s="47">
        <v>56.5</v>
      </c>
      <c r="Q215" s="47">
        <v>57.5</v>
      </c>
    </row>
    <row r="216" spans="1:17" ht="56.25" x14ac:dyDescent="0.3">
      <c r="A216" s="57" t="s">
        <v>102</v>
      </c>
      <c r="B216" s="3" t="s">
        <v>302</v>
      </c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41"/>
    </row>
    <row r="217" spans="1:17" x14ac:dyDescent="0.3">
      <c r="A217" s="57"/>
      <c r="B217" s="3" t="s">
        <v>20</v>
      </c>
      <c r="C217" s="56" t="s">
        <v>103</v>
      </c>
      <c r="D217" s="82">
        <v>24.1</v>
      </c>
      <c r="E217" s="47">
        <v>24.1</v>
      </c>
      <c r="F217" s="47">
        <v>24.1</v>
      </c>
      <c r="G217" s="47">
        <v>24.1</v>
      </c>
      <c r="H217" s="47">
        <v>24.1</v>
      </c>
      <c r="I217" s="47">
        <v>24.1</v>
      </c>
      <c r="J217" s="47">
        <v>24.1</v>
      </c>
      <c r="K217" s="47">
        <v>24.1</v>
      </c>
      <c r="L217" s="47">
        <v>24.1</v>
      </c>
      <c r="M217" s="47">
        <v>24.1</v>
      </c>
      <c r="N217" s="47">
        <v>24.1</v>
      </c>
      <c r="O217" s="47">
        <v>24.1</v>
      </c>
      <c r="P217" s="47">
        <v>24.1</v>
      </c>
      <c r="Q217" s="47">
        <v>24.1</v>
      </c>
    </row>
    <row r="218" spans="1:17" x14ac:dyDescent="0.3">
      <c r="A218" s="57"/>
      <c r="B218" s="3" t="s">
        <v>22</v>
      </c>
      <c r="C218" s="56"/>
      <c r="D218" s="82"/>
      <c r="E218" s="47">
        <v>24.1</v>
      </c>
      <c r="F218" s="47">
        <v>24.1</v>
      </c>
      <c r="G218" s="47">
        <v>126.1</v>
      </c>
      <c r="H218" s="47">
        <v>136.1</v>
      </c>
      <c r="I218" s="47">
        <v>136</v>
      </c>
      <c r="J218" s="47">
        <v>136.1</v>
      </c>
      <c r="K218" s="47">
        <v>312.60000000000002</v>
      </c>
      <c r="L218" s="47">
        <v>312.60000000000002</v>
      </c>
      <c r="M218" s="47">
        <v>312.60000000000002</v>
      </c>
      <c r="N218" s="47">
        <v>312.60000000000002</v>
      </c>
      <c r="O218" s="47">
        <v>312.60000000000002</v>
      </c>
      <c r="P218" s="47">
        <v>312.60000000000002</v>
      </c>
      <c r="Q218" s="47">
        <v>312.60000000000002</v>
      </c>
    </row>
    <row r="219" spans="1:17" x14ac:dyDescent="0.3">
      <c r="A219" s="57"/>
      <c r="B219" s="3" t="s">
        <v>23</v>
      </c>
      <c r="C219" s="56"/>
      <c r="D219" s="82"/>
      <c r="E219" s="47">
        <v>24.1</v>
      </c>
      <c r="F219" s="47">
        <v>126.1</v>
      </c>
      <c r="G219" s="47">
        <v>136.1</v>
      </c>
      <c r="H219" s="47">
        <v>312.60000000000002</v>
      </c>
      <c r="I219" s="47">
        <v>442.6</v>
      </c>
      <c r="J219" s="47">
        <v>568.1</v>
      </c>
      <c r="K219" s="47">
        <v>685</v>
      </c>
      <c r="L219" s="47">
        <v>694.5</v>
      </c>
      <c r="M219" s="47">
        <v>694.5</v>
      </c>
      <c r="N219" s="47">
        <v>694.5</v>
      </c>
      <c r="O219" s="47">
        <v>694.5</v>
      </c>
      <c r="P219" s="47">
        <v>694.5</v>
      </c>
      <c r="Q219" s="47">
        <v>694.5</v>
      </c>
    </row>
    <row r="220" spans="1:17" x14ac:dyDescent="0.3">
      <c r="A220" s="35" t="s">
        <v>104</v>
      </c>
      <c r="B220" s="56" t="s">
        <v>196</v>
      </c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</row>
    <row r="221" spans="1:17" ht="95.25" customHeight="1" x14ac:dyDescent="0.3">
      <c r="A221" s="35"/>
      <c r="B221" s="74" t="s">
        <v>257</v>
      </c>
      <c r="C221" s="74"/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</row>
    <row r="222" spans="1:17" ht="37.5" x14ac:dyDescent="0.3">
      <c r="A222" s="57" t="s">
        <v>105</v>
      </c>
      <c r="B222" s="3" t="s">
        <v>308</v>
      </c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41"/>
    </row>
    <row r="223" spans="1:17" x14ac:dyDescent="0.3">
      <c r="A223" s="57"/>
      <c r="B223" s="3" t="s">
        <v>20</v>
      </c>
      <c r="C223" s="56" t="s">
        <v>106</v>
      </c>
      <c r="D223" s="93">
        <v>795</v>
      </c>
      <c r="E223" s="49">
        <v>787.05</v>
      </c>
      <c r="F223" s="49">
        <v>786.05</v>
      </c>
      <c r="G223" s="49">
        <v>785.05</v>
      </c>
      <c r="H223" s="49">
        <v>784.05</v>
      </c>
      <c r="I223" s="49">
        <v>783.05</v>
      </c>
      <c r="J223" s="49">
        <v>782.05</v>
      </c>
      <c r="K223" s="49">
        <v>781.05</v>
      </c>
      <c r="L223" s="49">
        <v>780.05</v>
      </c>
      <c r="M223" s="49">
        <v>779.05</v>
      </c>
      <c r="N223" s="49">
        <v>778.05</v>
      </c>
      <c r="O223" s="49">
        <v>777.05</v>
      </c>
      <c r="P223" s="49">
        <v>776.05</v>
      </c>
      <c r="Q223" s="49">
        <v>775.05</v>
      </c>
    </row>
    <row r="224" spans="1:17" x14ac:dyDescent="0.3">
      <c r="A224" s="57"/>
      <c r="B224" s="3" t="s">
        <v>22</v>
      </c>
      <c r="C224" s="56"/>
      <c r="D224" s="93"/>
      <c r="E224" s="49">
        <v>763.19999999999993</v>
      </c>
      <c r="F224" s="49">
        <v>748.19999999999993</v>
      </c>
      <c r="G224" s="49">
        <v>733.19999999999993</v>
      </c>
      <c r="H224" s="49">
        <v>718.19999999999993</v>
      </c>
      <c r="I224" s="49">
        <v>703.19999999999993</v>
      </c>
      <c r="J224" s="49">
        <v>688.19999999999993</v>
      </c>
      <c r="K224" s="49">
        <v>673.19999999999993</v>
      </c>
      <c r="L224" s="49">
        <v>658.19999999999993</v>
      </c>
      <c r="M224" s="49">
        <v>643.19999999999993</v>
      </c>
      <c r="N224" s="49">
        <v>628.19999999999993</v>
      </c>
      <c r="O224" s="49">
        <v>613.19999999999993</v>
      </c>
      <c r="P224" s="49">
        <v>598.19999999999993</v>
      </c>
      <c r="Q224" s="49">
        <v>583.19999999999993</v>
      </c>
    </row>
    <row r="225" spans="1:17" x14ac:dyDescent="0.3">
      <c r="A225" s="57"/>
      <c r="B225" s="3" t="s">
        <v>23</v>
      </c>
      <c r="C225" s="56"/>
      <c r="D225" s="93"/>
      <c r="E225" s="49">
        <v>747.3</v>
      </c>
      <c r="F225" s="49">
        <v>702.46199999999988</v>
      </c>
      <c r="G225" s="49">
        <v>660.31427999999983</v>
      </c>
      <c r="H225" s="49">
        <v>620.69542319999982</v>
      </c>
      <c r="I225" s="49">
        <v>583.45369780799979</v>
      </c>
      <c r="J225" s="49">
        <v>548.44647593951981</v>
      </c>
      <c r="K225" s="49">
        <v>515.53968738314859</v>
      </c>
      <c r="L225" s="49">
        <v>484.60730614015966</v>
      </c>
      <c r="M225" s="49">
        <v>455.53086777175008</v>
      </c>
      <c r="N225" s="49">
        <v>428.19901570544505</v>
      </c>
      <c r="O225" s="49">
        <v>402.50707476311834</v>
      </c>
      <c r="P225" s="49">
        <v>378.3566502773312</v>
      </c>
      <c r="Q225" s="49">
        <v>355.65525126069133</v>
      </c>
    </row>
    <row r="226" spans="1:17" ht="57" customHeight="1" x14ac:dyDescent="0.3">
      <c r="A226" s="57" t="s">
        <v>107</v>
      </c>
      <c r="B226" s="3" t="s">
        <v>290</v>
      </c>
      <c r="C226" s="5"/>
      <c r="D226" s="12"/>
      <c r="E226" s="35"/>
      <c r="F226" s="35"/>
      <c r="G226" s="40"/>
      <c r="H226" s="40"/>
      <c r="I226" s="40"/>
      <c r="J226" s="40"/>
      <c r="K226" s="35"/>
      <c r="L226" s="35"/>
      <c r="M226" s="40"/>
      <c r="N226" s="40"/>
      <c r="O226" s="40"/>
      <c r="P226" s="35"/>
      <c r="Q226" s="41"/>
    </row>
    <row r="227" spans="1:17" x14ac:dyDescent="0.3">
      <c r="A227" s="57"/>
      <c r="B227" s="3" t="s">
        <v>20</v>
      </c>
      <c r="C227" s="56" t="s">
        <v>106</v>
      </c>
      <c r="D227" s="56">
        <v>18</v>
      </c>
      <c r="E227" s="49">
        <v>21</v>
      </c>
      <c r="F227" s="49">
        <v>21</v>
      </c>
      <c r="G227" s="49">
        <v>21</v>
      </c>
      <c r="H227" s="49">
        <v>22</v>
      </c>
      <c r="I227" s="49">
        <v>24</v>
      </c>
      <c r="J227" s="49">
        <v>31</v>
      </c>
      <c r="K227" s="49">
        <v>31</v>
      </c>
      <c r="L227" s="49">
        <v>37</v>
      </c>
      <c r="M227" s="49">
        <v>37</v>
      </c>
      <c r="N227" s="49">
        <v>42</v>
      </c>
      <c r="O227" s="49">
        <v>42</v>
      </c>
      <c r="P227" s="49">
        <v>42</v>
      </c>
      <c r="Q227" s="49">
        <v>42</v>
      </c>
    </row>
    <row r="228" spans="1:17" x14ac:dyDescent="0.3">
      <c r="A228" s="57"/>
      <c r="B228" s="3" t="s">
        <v>22</v>
      </c>
      <c r="C228" s="56"/>
      <c r="D228" s="56"/>
      <c r="E228" s="49">
        <v>21</v>
      </c>
      <c r="F228" s="49">
        <v>21</v>
      </c>
      <c r="G228" s="49">
        <v>21</v>
      </c>
      <c r="H228" s="49">
        <v>22</v>
      </c>
      <c r="I228" s="49">
        <v>24</v>
      </c>
      <c r="J228" s="49">
        <v>31</v>
      </c>
      <c r="K228" s="49">
        <v>31</v>
      </c>
      <c r="L228" s="49">
        <v>37</v>
      </c>
      <c r="M228" s="49">
        <v>37</v>
      </c>
      <c r="N228" s="49">
        <v>42</v>
      </c>
      <c r="O228" s="49">
        <v>42</v>
      </c>
      <c r="P228" s="49">
        <v>42</v>
      </c>
      <c r="Q228" s="49">
        <v>43</v>
      </c>
    </row>
    <row r="229" spans="1:17" x14ac:dyDescent="0.3">
      <c r="A229" s="57"/>
      <c r="B229" s="3" t="s">
        <v>23</v>
      </c>
      <c r="C229" s="56"/>
      <c r="D229" s="56"/>
      <c r="E229" s="49">
        <v>21</v>
      </c>
      <c r="F229" s="49">
        <v>21</v>
      </c>
      <c r="G229" s="49">
        <v>21</v>
      </c>
      <c r="H229" s="49">
        <v>22</v>
      </c>
      <c r="I229" s="49">
        <v>24</v>
      </c>
      <c r="J229" s="49">
        <v>31</v>
      </c>
      <c r="K229" s="49">
        <v>31</v>
      </c>
      <c r="L229" s="49">
        <v>37</v>
      </c>
      <c r="M229" s="49">
        <v>37</v>
      </c>
      <c r="N229" s="49">
        <v>42</v>
      </c>
      <c r="O229" s="49">
        <v>42</v>
      </c>
      <c r="P229" s="49">
        <v>42</v>
      </c>
      <c r="Q229" s="49">
        <v>45</v>
      </c>
    </row>
    <row r="230" spans="1:17" ht="67.5" customHeight="1" x14ac:dyDescent="0.3">
      <c r="A230" s="57" t="s">
        <v>108</v>
      </c>
      <c r="B230" s="3" t="s">
        <v>305</v>
      </c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</row>
    <row r="231" spans="1:17" x14ac:dyDescent="0.3">
      <c r="A231" s="57"/>
      <c r="B231" s="3" t="s">
        <v>20</v>
      </c>
      <c r="C231" s="56" t="s">
        <v>106</v>
      </c>
      <c r="D231" s="100">
        <v>12755</v>
      </c>
      <c r="E231" s="49">
        <v>12755</v>
      </c>
      <c r="F231" s="49">
        <v>12735</v>
      </c>
      <c r="G231" s="49">
        <v>12715</v>
      </c>
      <c r="H231" s="49">
        <v>12695</v>
      </c>
      <c r="I231" s="49">
        <v>12675</v>
      </c>
      <c r="J231" s="49">
        <v>12655</v>
      </c>
      <c r="K231" s="49">
        <v>12635</v>
      </c>
      <c r="L231" s="49">
        <v>12615</v>
      </c>
      <c r="M231" s="49">
        <v>12595</v>
      </c>
      <c r="N231" s="49">
        <v>12575</v>
      </c>
      <c r="O231" s="49">
        <v>12555</v>
      </c>
      <c r="P231" s="49">
        <v>12535</v>
      </c>
      <c r="Q231" s="49">
        <v>12515</v>
      </c>
    </row>
    <row r="232" spans="1:17" x14ac:dyDescent="0.3">
      <c r="A232" s="57"/>
      <c r="B232" s="3" t="s">
        <v>22</v>
      </c>
      <c r="C232" s="56"/>
      <c r="D232" s="101"/>
      <c r="E232" s="17">
        <v>12500</v>
      </c>
      <c r="F232" s="17">
        <v>12375</v>
      </c>
      <c r="G232" s="17">
        <v>12250</v>
      </c>
      <c r="H232" s="17">
        <v>12125</v>
      </c>
      <c r="I232" s="17">
        <v>12000</v>
      </c>
      <c r="J232" s="17">
        <v>11875</v>
      </c>
      <c r="K232" s="17">
        <v>11750</v>
      </c>
      <c r="L232" s="17">
        <v>11625</v>
      </c>
      <c r="M232" s="17">
        <v>11500</v>
      </c>
      <c r="N232" s="17">
        <v>11375</v>
      </c>
      <c r="O232" s="17">
        <v>11250</v>
      </c>
      <c r="P232" s="17">
        <v>11125</v>
      </c>
      <c r="Q232" s="17">
        <v>11000</v>
      </c>
    </row>
    <row r="233" spans="1:17" ht="18" customHeight="1" x14ac:dyDescent="0.3">
      <c r="A233" s="57"/>
      <c r="B233" s="3" t="s">
        <v>23</v>
      </c>
      <c r="C233" s="56"/>
      <c r="D233" s="102"/>
      <c r="E233" s="17">
        <v>12500</v>
      </c>
      <c r="F233" s="17">
        <v>12200</v>
      </c>
      <c r="G233" s="17">
        <v>11900</v>
      </c>
      <c r="H233" s="17">
        <v>11600</v>
      </c>
      <c r="I233" s="17">
        <v>11300</v>
      </c>
      <c r="J233" s="17">
        <v>11000</v>
      </c>
      <c r="K233" s="17">
        <v>10700</v>
      </c>
      <c r="L233" s="17">
        <v>10400</v>
      </c>
      <c r="M233" s="17">
        <v>10100</v>
      </c>
      <c r="N233" s="17">
        <v>9800</v>
      </c>
      <c r="O233" s="17">
        <v>9450</v>
      </c>
      <c r="P233" s="17">
        <v>9100</v>
      </c>
      <c r="Q233" s="17">
        <v>8700</v>
      </c>
    </row>
    <row r="234" spans="1:17" ht="37.5" x14ac:dyDescent="0.3">
      <c r="A234" s="57" t="s">
        <v>109</v>
      </c>
      <c r="B234" s="3" t="s">
        <v>110</v>
      </c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</row>
    <row r="235" spans="1:17" x14ac:dyDescent="0.3">
      <c r="A235" s="57"/>
      <c r="B235" s="3" t="s">
        <v>20</v>
      </c>
      <c r="C235" s="56" t="s">
        <v>263</v>
      </c>
      <c r="D235" s="82">
        <v>36.9</v>
      </c>
      <c r="E235" s="17">
        <v>36.9</v>
      </c>
      <c r="F235" s="17">
        <v>37.1</v>
      </c>
      <c r="G235" s="17">
        <v>37.300000000000004</v>
      </c>
      <c r="H235" s="17">
        <v>37.500000000000007</v>
      </c>
      <c r="I235" s="17">
        <v>37.70000000000001</v>
      </c>
      <c r="J235" s="17">
        <v>37.900000000000013</v>
      </c>
      <c r="K235" s="17">
        <v>38.100000000000016</v>
      </c>
      <c r="L235" s="17">
        <v>38.300000000000018</v>
      </c>
      <c r="M235" s="17">
        <v>38.500000000000021</v>
      </c>
      <c r="N235" s="17">
        <v>38.700000000000024</v>
      </c>
      <c r="O235" s="17">
        <v>38.900000000000027</v>
      </c>
      <c r="P235" s="17">
        <v>39.10000000000003</v>
      </c>
      <c r="Q235" s="17">
        <v>39.300000000000033</v>
      </c>
    </row>
    <row r="236" spans="1:17" x14ac:dyDescent="0.3">
      <c r="A236" s="57"/>
      <c r="B236" s="3" t="s">
        <v>22</v>
      </c>
      <c r="C236" s="56"/>
      <c r="D236" s="82"/>
      <c r="E236" s="17">
        <v>36.9</v>
      </c>
      <c r="F236" s="17">
        <v>37.9</v>
      </c>
      <c r="G236" s="17">
        <v>38.9</v>
      </c>
      <c r="H236" s="17">
        <v>39.9</v>
      </c>
      <c r="I236" s="17">
        <v>40.9</v>
      </c>
      <c r="J236" s="17">
        <v>41.9</v>
      </c>
      <c r="K236" s="17">
        <v>42.9</v>
      </c>
      <c r="L236" s="17">
        <v>43.9</v>
      </c>
      <c r="M236" s="17">
        <v>44.9</v>
      </c>
      <c r="N236" s="17">
        <v>45.9</v>
      </c>
      <c r="O236" s="17">
        <v>46.9</v>
      </c>
      <c r="P236" s="17">
        <v>47.9</v>
      </c>
      <c r="Q236" s="17">
        <v>48.9</v>
      </c>
    </row>
    <row r="237" spans="1:17" ht="29.25" customHeight="1" x14ac:dyDescent="0.3">
      <c r="A237" s="57"/>
      <c r="B237" s="3" t="s">
        <v>23</v>
      </c>
      <c r="C237" s="56"/>
      <c r="D237" s="82"/>
      <c r="E237" s="17">
        <v>36.9</v>
      </c>
      <c r="F237" s="17">
        <v>39.9</v>
      </c>
      <c r="G237" s="17">
        <v>42.9</v>
      </c>
      <c r="H237" s="17">
        <v>45.9</v>
      </c>
      <c r="I237" s="17">
        <v>48.9</v>
      </c>
      <c r="J237" s="17">
        <v>51.9</v>
      </c>
      <c r="K237" s="17">
        <v>54.9</v>
      </c>
      <c r="L237" s="17">
        <v>57.9</v>
      </c>
      <c r="M237" s="17">
        <v>60.9</v>
      </c>
      <c r="N237" s="17">
        <v>63.9</v>
      </c>
      <c r="O237" s="17">
        <v>66.900000000000006</v>
      </c>
      <c r="P237" s="17">
        <v>69.900000000000006</v>
      </c>
      <c r="Q237" s="17">
        <v>72.900000000000006</v>
      </c>
    </row>
    <row r="238" spans="1:17" x14ac:dyDescent="0.3">
      <c r="A238" s="35" t="s">
        <v>111</v>
      </c>
      <c r="B238" s="56" t="s">
        <v>197</v>
      </c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</row>
    <row r="239" spans="1:17" ht="96.75" customHeight="1" x14ac:dyDescent="0.3">
      <c r="A239" s="35"/>
      <c r="B239" s="74" t="s">
        <v>112</v>
      </c>
      <c r="C239" s="74"/>
      <c r="D239" s="74"/>
      <c r="E239" s="74"/>
      <c r="F239" s="74"/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4"/>
    </row>
    <row r="240" spans="1:17" ht="56.25" x14ac:dyDescent="0.3">
      <c r="A240" s="57" t="s">
        <v>113</v>
      </c>
      <c r="B240" s="3" t="s">
        <v>114</v>
      </c>
      <c r="C240" s="5"/>
      <c r="D240" s="12"/>
      <c r="E240" s="35"/>
      <c r="F240" s="35"/>
      <c r="G240" s="40"/>
      <c r="H240" s="40"/>
      <c r="I240" s="40"/>
      <c r="J240" s="40"/>
      <c r="K240" s="35"/>
      <c r="L240" s="35"/>
      <c r="M240" s="40"/>
      <c r="N240" s="40"/>
      <c r="O240" s="40"/>
      <c r="P240" s="35"/>
      <c r="Q240" s="41"/>
    </row>
    <row r="241" spans="1:17" x14ac:dyDescent="0.3">
      <c r="A241" s="57"/>
      <c r="B241" s="3" t="s">
        <v>20</v>
      </c>
      <c r="C241" s="56" t="s">
        <v>263</v>
      </c>
      <c r="D241" s="82">
        <v>54.3</v>
      </c>
      <c r="E241" s="47">
        <v>55.2</v>
      </c>
      <c r="F241" s="47">
        <v>55.300000000000004</v>
      </c>
      <c r="G241" s="47">
        <v>55.400000000000006</v>
      </c>
      <c r="H241" s="47">
        <v>55.500000000000007</v>
      </c>
      <c r="I241" s="47">
        <v>55.600000000000009</v>
      </c>
      <c r="J241" s="47">
        <v>55.70000000000001</v>
      </c>
      <c r="K241" s="47">
        <v>55.800000000000011</v>
      </c>
      <c r="L241" s="47">
        <v>55.900000000000013</v>
      </c>
      <c r="M241" s="47">
        <v>56.000000000000014</v>
      </c>
      <c r="N241" s="47">
        <v>56.100000000000016</v>
      </c>
      <c r="O241" s="47">
        <v>56.200000000000017</v>
      </c>
      <c r="P241" s="47">
        <v>56.300000000000018</v>
      </c>
      <c r="Q241" s="47">
        <v>56.40000000000002</v>
      </c>
    </row>
    <row r="242" spans="1:17" x14ac:dyDescent="0.3">
      <c r="A242" s="57"/>
      <c r="B242" s="3" t="s">
        <v>22</v>
      </c>
      <c r="C242" s="56"/>
      <c r="D242" s="82"/>
      <c r="E242" s="47">
        <v>55.2</v>
      </c>
      <c r="F242" s="47">
        <v>56.1</v>
      </c>
      <c r="G242" s="47">
        <v>57</v>
      </c>
      <c r="H242" s="47">
        <v>57.9</v>
      </c>
      <c r="I242" s="47">
        <v>58.8</v>
      </c>
      <c r="J242" s="47">
        <v>59.699999999999996</v>
      </c>
      <c r="K242" s="47">
        <v>60.599999999999994</v>
      </c>
      <c r="L242" s="47">
        <v>61.499999999999993</v>
      </c>
      <c r="M242" s="47">
        <v>62.399999999999991</v>
      </c>
      <c r="N242" s="47">
        <v>63.29999999999999</v>
      </c>
      <c r="O242" s="47">
        <v>64.199999999999989</v>
      </c>
      <c r="P242" s="47">
        <v>65.099999999999994</v>
      </c>
      <c r="Q242" s="47">
        <v>66</v>
      </c>
    </row>
    <row r="243" spans="1:17" x14ac:dyDescent="0.3">
      <c r="A243" s="57"/>
      <c r="B243" s="3" t="s">
        <v>23</v>
      </c>
      <c r="C243" s="56"/>
      <c r="D243" s="82"/>
      <c r="E243" s="47">
        <v>55.2</v>
      </c>
      <c r="F243" s="47">
        <v>57.6</v>
      </c>
      <c r="G243" s="47">
        <v>60</v>
      </c>
      <c r="H243" s="47">
        <v>62.4</v>
      </c>
      <c r="I243" s="47">
        <v>64.8</v>
      </c>
      <c r="J243" s="47">
        <v>67.2</v>
      </c>
      <c r="K243" s="47">
        <v>69.600000000000009</v>
      </c>
      <c r="L243" s="47">
        <v>72.000000000000014</v>
      </c>
      <c r="M243" s="47">
        <v>74.40000000000002</v>
      </c>
      <c r="N243" s="47">
        <v>76.800000000000026</v>
      </c>
      <c r="O243" s="47">
        <v>79.200000000000031</v>
      </c>
      <c r="P243" s="47">
        <v>81.600000000000037</v>
      </c>
      <c r="Q243" s="47">
        <v>84.000000000000043</v>
      </c>
    </row>
    <row r="244" spans="1:17" ht="75" x14ac:dyDescent="0.3">
      <c r="A244" s="57" t="s">
        <v>115</v>
      </c>
      <c r="B244" s="3" t="s">
        <v>295</v>
      </c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41"/>
    </row>
    <row r="245" spans="1:17" x14ac:dyDescent="0.3">
      <c r="A245" s="57"/>
      <c r="B245" s="3" t="s">
        <v>20</v>
      </c>
      <c r="C245" s="56" t="s">
        <v>263</v>
      </c>
      <c r="D245" s="82">
        <v>46.6</v>
      </c>
      <c r="E245" s="47">
        <v>46.9</v>
      </c>
      <c r="F245" s="47">
        <v>47</v>
      </c>
      <c r="G245" s="47">
        <v>47.1</v>
      </c>
      <c r="H245" s="47">
        <v>47.2</v>
      </c>
      <c r="I245" s="47">
        <v>47.300000000000004</v>
      </c>
      <c r="J245" s="47">
        <v>47.400000000000006</v>
      </c>
      <c r="K245" s="47">
        <v>47.500000000000007</v>
      </c>
      <c r="L245" s="47">
        <v>47.600000000000009</v>
      </c>
      <c r="M245" s="47">
        <v>47.70000000000001</v>
      </c>
      <c r="N245" s="47">
        <v>47.800000000000011</v>
      </c>
      <c r="O245" s="47">
        <v>47.900000000000013</v>
      </c>
      <c r="P245" s="47">
        <v>48.000000000000014</v>
      </c>
      <c r="Q245" s="47">
        <v>48.100000000000016</v>
      </c>
    </row>
    <row r="246" spans="1:17" x14ac:dyDescent="0.3">
      <c r="A246" s="57"/>
      <c r="B246" s="3" t="s">
        <v>22</v>
      </c>
      <c r="C246" s="56"/>
      <c r="D246" s="82"/>
      <c r="E246" s="47">
        <v>46.9</v>
      </c>
      <c r="F246" s="47">
        <v>47.8</v>
      </c>
      <c r="G246" s="47">
        <v>48.699999999999996</v>
      </c>
      <c r="H246" s="47">
        <v>49.599999999999994</v>
      </c>
      <c r="I246" s="47">
        <v>50.499999999999993</v>
      </c>
      <c r="J246" s="47">
        <v>51.399999999999991</v>
      </c>
      <c r="K246" s="47">
        <v>52.29999999999999</v>
      </c>
      <c r="L246" s="47">
        <v>53.199999999999989</v>
      </c>
      <c r="M246" s="47">
        <v>54.099999999999987</v>
      </c>
      <c r="N246" s="47">
        <v>54.999999999999986</v>
      </c>
      <c r="O246" s="47">
        <v>55.899999999999984</v>
      </c>
      <c r="P246" s="47">
        <v>56.799999999999983</v>
      </c>
      <c r="Q246" s="47">
        <v>57.699999999999982</v>
      </c>
    </row>
    <row r="247" spans="1:17" x14ac:dyDescent="0.3">
      <c r="A247" s="57"/>
      <c r="B247" s="3" t="s">
        <v>23</v>
      </c>
      <c r="C247" s="56"/>
      <c r="D247" s="82"/>
      <c r="E247" s="47">
        <v>46.9</v>
      </c>
      <c r="F247" s="47">
        <v>49.5</v>
      </c>
      <c r="G247" s="47">
        <v>52.1</v>
      </c>
      <c r="H247" s="47">
        <v>54.7</v>
      </c>
      <c r="I247" s="47">
        <v>57.300000000000004</v>
      </c>
      <c r="J247" s="47">
        <v>59.900000000000006</v>
      </c>
      <c r="K247" s="47">
        <v>62.500000000000007</v>
      </c>
      <c r="L247" s="47">
        <v>65.100000000000009</v>
      </c>
      <c r="M247" s="47">
        <v>67.7</v>
      </c>
      <c r="N247" s="47">
        <v>70.3</v>
      </c>
      <c r="O247" s="47">
        <v>72.899999999999991</v>
      </c>
      <c r="P247" s="47">
        <v>75.499999999999986</v>
      </c>
      <c r="Q247" s="47">
        <v>78.09999999999998</v>
      </c>
    </row>
    <row r="248" spans="1:17" x14ac:dyDescent="0.3">
      <c r="A248" s="35" t="s">
        <v>116</v>
      </c>
      <c r="B248" s="56" t="s">
        <v>198</v>
      </c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</row>
    <row r="249" spans="1:17" ht="112.5" customHeight="1" x14ac:dyDescent="0.3">
      <c r="A249" s="35"/>
      <c r="B249" s="74" t="s">
        <v>264</v>
      </c>
      <c r="C249" s="74"/>
      <c r="D249" s="74"/>
      <c r="E249" s="74"/>
      <c r="F249" s="74"/>
      <c r="G249" s="74"/>
      <c r="H249" s="74"/>
      <c r="I249" s="74"/>
      <c r="J249" s="74"/>
      <c r="K249" s="74"/>
      <c r="L249" s="74"/>
      <c r="M249" s="74"/>
      <c r="N249" s="74"/>
      <c r="O249" s="74"/>
      <c r="P249" s="74"/>
      <c r="Q249" s="74"/>
    </row>
    <row r="250" spans="1:17" ht="57.75" customHeight="1" x14ac:dyDescent="0.3">
      <c r="A250" s="57" t="s">
        <v>117</v>
      </c>
      <c r="B250" s="3" t="s">
        <v>118</v>
      </c>
      <c r="C250" s="5"/>
      <c r="D250" s="1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</row>
    <row r="251" spans="1:17" x14ac:dyDescent="0.3">
      <c r="A251" s="57"/>
      <c r="B251" s="3" t="s">
        <v>20</v>
      </c>
      <c r="C251" s="56" t="s">
        <v>106</v>
      </c>
      <c r="D251" s="93">
        <v>390</v>
      </c>
      <c r="E251" s="18">
        <v>398</v>
      </c>
      <c r="F251" s="18">
        <v>403</v>
      </c>
      <c r="G251" s="18">
        <v>408</v>
      </c>
      <c r="H251" s="18">
        <v>413</v>
      </c>
      <c r="I251" s="18">
        <v>418</v>
      </c>
      <c r="J251" s="18">
        <v>423</v>
      </c>
      <c r="K251" s="18">
        <v>428</v>
      </c>
      <c r="L251" s="18">
        <v>433</v>
      </c>
      <c r="M251" s="18">
        <v>438</v>
      </c>
      <c r="N251" s="18">
        <v>443</v>
      </c>
      <c r="O251" s="18">
        <v>448</v>
      </c>
      <c r="P251" s="18">
        <v>453</v>
      </c>
      <c r="Q251" s="18">
        <v>458</v>
      </c>
    </row>
    <row r="252" spans="1:17" x14ac:dyDescent="0.3">
      <c r="A252" s="57"/>
      <c r="B252" s="3" t="s">
        <v>22</v>
      </c>
      <c r="C252" s="56"/>
      <c r="D252" s="93"/>
      <c r="E252" s="18">
        <v>398</v>
      </c>
      <c r="F252" s="18">
        <v>403</v>
      </c>
      <c r="G252" s="18">
        <v>418</v>
      </c>
      <c r="H252" s="18">
        <v>435</v>
      </c>
      <c r="I252" s="18">
        <v>452</v>
      </c>
      <c r="J252" s="18">
        <v>469</v>
      </c>
      <c r="K252" s="18">
        <v>486</v>
      </c>
      <c r="L252" s="18">
        <v>503</v>
      </c>
      <c r="M252" s="18">
        <v>520</v>
      </c>
      <c r="N252" s="18">
        <v>537</v>
      </c>
      <c r="O252" s="18">
        <v>554</v>
      </c>
      <c r="P252" s="18">
        <v>570</v>
      </c>
      <c r="Q252" s="18">
        <v>586</v>
      </c>
    </row>
    <row r="253" spans="1:17" x14ac:dyDescent="0.3">
      <c r="A253" s="57"/>
      <c r="B253" s="3" t="s">
        <v>23</v>
      </c>
      <c r="C253" s="56"/>
      <c r="D253" s="93"/>
      <c r="E253" s="18">
        <v>398</v>
      </c>
      <c r="F253" s="18">
        <v>429</v>
      </c>
      <c r="G253" s="18">
        <v>460</v>
      </c>
      <c r="H253" s="18">
        <v>491</v>
      </c>
      <c r="I253" s="18">
        <v>522</v>
      </c>
      <c r="J253" s="18">
        <v>554</v>
      </c>
      <c r="K253" s="18">
        <v>586</v>
      </c>
      <c r="L253" s="18">
        <v>586</v>
      </c>
      <c r="M253" s="18">
        <v>586</v>
      </c>
      <c r="N253" s="18">
        <v>586</v>
      </c>
      <c r="O253" s="18">
        <v>586</v>
      </c>
      <c r="P253" s="18">
        <v>586</v>
      </c>
      <c r="Q253" s="18">
        <v>586</v>
      </c>
    </row>
    <row r="254" spans="1:17" ht="37.5" x14ac:dyDescent="0.3">
      <c r="A254" s="57" t="s">
        <v>119</v>
      </c>
      <c r="B254" s="3" t="s">
        <v>120</v>
      </c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41"/>
    </row>
    <row r="255" spans="1:17" x14ac:dyDescent="0.3">
      <c r="A255" s="57"/>
      <c r="B255" s="3" t="s">
        <v>20</v>
      </c>
      <c r="C255" s="56" t="s">
        <v>263</v>
      </c>
      <c r="D255" s="82">
        <v>52.5</v>
      </c>
      <c r="E255" s="19">
        <v>53</v>
      </c>
      <c r="F255" s="19">
        <v>53.9</v>
      </c>
      <c r="G255" s="19">
        <v>54.5</v>
      </c>
      <c r="H255" s="19">
        <v>55.1</v>
      </c>
      <c r="I255" s="19">
        <v>55.7</v>
      </c>
      <c r="J255" s="19">
        <v>56.4</v>
      </c>
      <c r="K255" s="19">
        <v>57.1</v>
      </c>
      <c r="L255" s="19">
        <v>58.8</v>
      </c>
      <c r="M255" s="19">
        <v>59.5</v>
      </c>
      <c r="N255" s="19">
        <v>60</v>
      </c>
      <c r="O255" s="19">
        <v>60.5</v>
      </c>
      <c r="P255" s="19">
        <v>61</v>
      </c>
      <c r="Q255" s="19">
        <v>61.5</v>
      </c>
    </row>
    <row r="256" spans="1:17" x14ac:dyDescent="0.3">
      <c r="A256" s="57"/>
      <c r="B256" s="3" t="s">
        <v>22</v>
      </c>
      <c r="C256" s="56"/>
      <c r="D256" s="82"/>
      <c r="E256" s="19">
        <v>53.4</v>
      </c>
      <c r="F256" s="19">
        <v>54.5</v>
      </c>
      <c r="G256" s="19">
        <v>55.5</v>
      </c>
      <c r="H256" s="19">
        <v>56.6</v>
      </c>
      <c r="I256" s="19">
        <v>57.2</v>
      </c>
      <c r="J256" s="19">
        <v>58.1</v>
      </c>
      <c r="K256" s="19">
        <v>59</v>
      </c>
      <c r="L256" s="19">
        <v>59.9</v>
      </c>
      <c r="M256" s="19">
        <v>60.8</v>
      </c>
      <c r="N256" s="19">
        <v>61.7</v>
      </c>
      <c r="O256" s="19">
        <v>62.6</v>
      </c>
      <c r="P256" s="19">
        <v>63.5</v>
      </c>
      <c r="Q256" s="19">
        <v>64.400000000000006</v>
      </c>
    </row>
    <row r="257" spans="1:17" x14ac:dyDescent="0.3">
      <c r="A257" s="57"/>
      <c r="B257" s="3" t="s">
        <v>23</v>
      </c>
      <c r="C257" s="56"/>
      <c r="D257" s="82"/>
      <c r="E257" s="19">
        <v>54</v>
      </c>
      <c r="F257" s="19">
        <v>55.4</v>
      </c>
      <c r="G257" s="19">
        <v>56.6</v>
      </c>
      <c r="H257" s="19">
        <v>57.8</v>
      </c>
      <c r="I257" s="19">
        <v>60</v>
      </c>
      <c r="J257" s="19">
        <v>61.9</v>
      </c>
      <c r="K257" s="19">
        <v>63.1</v>
      </c>
      <c r="L257" s="19">
        <v>64.3</v>
      </c>
      <c r="M257" s="19">
        <v>65.5</v>
      </c>
      <c r="N257" s="19">
        <v>66.8</v>
      </c>
      <c r="O257" s="19">
        <v>68.599999999999994</v>
      </c>
      <c r="P257" s="19">
        <v>69.3</v>
      </c>
      <c r="Q257" s="19">
        <v>71.5</v>
      </c>
    </row>
    <row r="258" spans="1:17" ht="56.25" x14ac:dyDescent="0.3">
      <c r="A258" s="57" t="s">
        <v>121</v>
      </c>
      <c r="B258" s="3" t="s">
        <v>225</v>
      </c>
      <c r="C258" s="5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</row>
    <row r="259" spans="1:17" x14ac:dyDescent="0.3">
      <c r="A259" s="57"/>
      <c r="B259" s="3" t="s">
        <v>20</v>
      </c>
      <c r="C259" s="56" t="s">
        <v>263</v>
      </c>
      <c r="D259" s="82">
        <v>69.8</v>
      </c>
      <c r="E259" s="20">
        <v>70</v>
      </c>
      <c r="F259" s="21">
        <v>71</v>
      </c>
      <c r="G259" s="21">
        <v>71.5</v>
      </c>
      <c r="H259" s="21">
        <v>72</v>
      </c>
      <c r="I259" s="21">
        <v>72.5</v>
      </c>
      <c r="J259" s="21">
        <v>73</v>
      </c>
      <c r="K259" s="21">
        <v>73.5</v>
      </c>
      <c r="L259" s="21">
        <v>74</v>
      </c>
      <c r="M259" s="21">
        <v>74.5</v>
      </c>
      <c r="N259" s="21">
        <v>75</v>
      </c>
      <c r="O259" s="21">
        <v>75.5</v>
      </c>
      <c r="P259" s="21">
        <v>76</v>
      </c>
      <c r="Q259" s="21">
        <v>76.5</v>
      </c>
    </row>
    <row r="260" spans="1:17" x14ac:dyDescent="0.3">
      <c r="A260" s="57"/>
      <c r="B260" s="3" t="s">
        <v>22</v>
      </c>
      <c r="C260" s="56"/>
      <c r="D260" s="82"/>
      <c r="E260" s="22">
        <v>70.400000000000006</v>
      </c>
      <c r="F260" s="21">
        <v>72.5</v>
      </c>
      <c r="G260" s="21">
        <v>73.2</v>
      </c>
      <c r="H260" s="21">
        <v>74</v>
      </c>
      <c r="I260" s="21">
        <v>75.2</v>
      </c>
      <c r="J260" s="21">
        <v>76</v>
      </c>
      <c r="K260" s="21">
        <v>77.599999999999994</v>
      </c>
      <c r="L260" s="21">
        <v>78</v>
      </c>
      <c r="M260" s="21">
        <v>78.400000000000006</v>
      </c>
      <c r="N260" s="21">
        <v>78.8</v>
      </c>
      <c r="O260" s="21">
        <v>79.2</v>
      </c>
      <c r="P260" s="21">
        <v>79.599999999999994</v>
      </c>
      <c r="Q260" s="21">
        <v>80</v>
      </c>
    </row>
    <row r="261" spans="1:17" x14ac:dyDescent="0.3">
      <c r="A261" s="57"/>
      <c r="B261" s="3" t="s">
        <v>23</v>
      </c>
      <c r="C261" s="56"/>
      <c r="D261" s="82"/>
      <c r="E261" s="23">
        <v>70.5</v>
      </c>
      <c r="F261" s="24">
        <v>72.7</v>
      </c>
      <c r="G261" s="24">
        <v>74</v>
      </c>
      <c r="H261" s="24">
        <v>74.599999999999994</v>
      </c>
      <c r="I261" s="24">
        <v>75.8</v>
      </c>
      <c r="J261" s="24">
        <v>76.900000000000006</v>
      </c>
      <c r="K261" s="24">
        <v>78.2</v>
      </c>
      <c r="L261" s="24">
        <v>79</v>
      </c>
      <c r="M261" s="24">
        <v>79.599999999999994</v>
      </c>
      <c r="N261" s="24">
        <v>80.2</v>
      </c>
      <c r="O261" s="24">
        <v>80.8</v>
      </c>
      <c r="P261" s="24">
        <v>81.400000000000006</v>
      </c>
      <c r="Q261" s="24">
        <v>82.2</v>
      </c>
    </row>
    <row r="262" spans="1:17" s="25" customFormat="1" ht="39" customHeight="1" x14ac:dyDescent="0.3">
      <c r="A262" s="57" t="s">
        <v>211</v>
      </c>
      <c r="B262" s="3" t="s">
        <v>207</v>
      </c>
      <c r="C262" s="5"/>
      <c r="D262" s="12"/>
      <c r="E262" s="35"/>
      <c r="F262" s="35"/>
      <c r="G262" s="40"/>
      <c r="H262" s="40"/>
      <c r="I262" s="40"/>
      <c r="J262" s="40"/>
      <c r="K262" s="35"/>
      <c r="L262" s="35"/>
      <c r="M262" s="40"/>
      <c r="N262" s="40"/>
      <c r="O262" s="40"/>
      <c r="P262" s="35"/>
      <c r="Q262" s="41"/>
    </row>
    <row r="263" spans="1:17" s="25" customFormat="1" x14ac:dyDescent="0.3">
      <c r="A263" s="57"/>
      <c r="B263" s="3" t="s">
        <v>208</v>
      </c>
      <c r="C263" s="56" t="s">
        <v>209</v>
      </c>
      <c r="D263" s="71">
        <v>16330.6</v>
      </c>
      <c r="E263" s="41">
        <v>16430.599999999999</v>
      </c>
      <c r="F263" s="41">
        <v>16530.599999999999</v>
      </c>
      <c r="G263" s="41">
        <v>16630.599999999999</v>
      </c>
      <c r="H263" s="41">
        <v>16730.599999999999</v>
      </c>
      <c r="I263" s="41">
        <v>16830.599999999999</v>
      </c>
      <c r="J263" s="41">
        <v>16930.599999999999</v>
      </c>
      <c r="K263" s="41">
        <v>17030.599999999999</v>
      </c>
      <c r="L263" s="41">
        <v>17130.599999999999</v>
      </c>
      <c r="M263" s="41">
        <v>17230.599999999999</v>
      </c>
      <c r="N263" s="41">
        <v>17330.599999999999</v>
      </c>
      <c r="O263" s="41">
        <v>17430.599999999999</v>
      </c>
      <c r="P263" s="41">
        <v>17530.599999999999</v>
      </c>
      <c r="Q263" s="41">
        <v>17630.599999999999</v>
      </c>
    </row>
    <row r="264" spans="1:17" s="25" customFormat="1" x14ac:dyDescent="0.3">
      <c r="A264" s="57"/>
      <c r="B264" s="3" t="s">
        <v>22</v>
      </c>
      <c r="C264" s="56"/>
      <c r="D264" s="72"/>
      <c r="E264" s="41">
        <v>16530.599999999999</v>
      </c>
      <c r="F264" s="41">
        <v>16730.599999999999</v>
      </c>
      <c r="G264" s="41">
        <v>16930.599999999999</v>
      </c>
      <c r="H264" s="41">
        <v>17130.599999999999</v>
      </c>
      <c r="I264" s="41">
        <v>17330.599999999999</v>
      </c>
      <c r="J264" s="41">
        <v>17530.599999999999</v>
      </c>
      <c r="K264" s="41">
        <v>17730.599999999999</v>
      </c>
      <c r="L264" s="41">
        <v>17930.599999999999</v>
      </c>
      <c r="M264" s="41">
        <v>18130.599999999999</v>
      </c>
      <c r="N264" s="41">
        <v>18330.599999999999</v>
      </c>
      <c r="O264" s="41">
        <v>18530.599999999999</v>
      </c>
      <c r="P264" s="41">
        <v>18730.599999999999</v>
      </c>
      <c r="Q264" s="41">
        <v>18930.599999999999</v>
      </c>
    </row>
    <row r="265" spans="1:17" s="25" customFormat="1" x14ac:dyDescent="0.3">
      <c r="A265" s="57"/>
      <c r="B265" s="3" t="s">
        <v>23</v>
      </c>
      <c r="C265" s="56"/>
      <c r="D265" s="73"/>
      <c r="E265" s="41">
        <v>16657.212</v>
      </c>
      <c r="F265" s="41">
        <v>16990.356240000001</v>
      </c>
      <c r="G265" s="41">
        <v>17330.163364800002</v>
      </c>
      <c r="H265" s="41">
        <v>17676.766632096002</v>
      </c>
      <c r="I265" s="41">
        <v>18030.301964737922</v>
      </c>
      <c r="J265" s="41">
        <v>18390.908004032681</v>
      </c>
      <c r="K265" s="41">
        <v>18758.726164113334</v>
      </c>
      <c r="L265" s="41">
        <v>19133.900687395602</v>
      </c>
      <c r="M265" s="41">
        <v>19516.578701143513</v>
      </c>
      <c r="N265" s="41">
        <v>19906.910275166385</v>
      </c>
      <c r="O265" s="41">
        <v>20305.048480669713</v>
      </c>
      <c r="P265" s="41">
        <v>20711.149450283108</v>
      </c>
      <c r="Q265" s="41">
        <v>21117.250419896503</v>
      </c>
    </row>
    <row r="266" spans="1:17" s="25" customFormat="1" ht="76.5" customHeight="1" x14ac:dyDescent="0.3">
      <c r="A266" s="57" t="s">
        <v>212</v>
      </c>
      <c r="B266" s="3" t="s">
        <v>210</v>
      </c>
      <c r="C266" s="5"/>
      <c r="D266" s="12"/>
      <c r="E266" s="35"/>
      <c r="F266" s="35"/>
      <c r="G266" s="40"/>
      <c r="H266" s="40"/>
      <c r="I266" s="40"/>
      <c r="J266" s="40"/>
      <c r="K266" s="35"/>
      <c r="L266" s="35"/>
      <c r="M266" s="40"/>
      <c r="N266" s="40"/>
      <c r="O266" s="40"/>
      <c r="P266" s="35"/>
      <c r="Q266" s="41"/>
    </row>
    <row r="267" spans="1:17" s="25" customFormat="1" x14ac:dyDescent="0.3">
      <c r="A267" s="57"/>
      <c r="B267" s="3" t="s">
        <v>208</v>
      </c>
      <c r="C267" s="56" t="s">
        <v>106</v>
      </c>
      <c r="D267" s="84">
        <v>5</v>
      </c>
      <c r="E267" s="44">
        <v>5</v>
      </c>
      <c r="F267" s="44">
        <v>5</v>
      </c>
      <c r="G267" s="44">
        <v>5</v>
      </c>
      <c r="H267" s="44">
        <v>6</v>
      </c>
      <c r="I267" s="44">
        <v>6</v>
      </c>
      <c r="J267" s="44">
        <v>7</v>
      </c>
      <c r="K267" s="44">
        <v>7</v>
      </c>
      <c r="L267" s="44">
        <v>8</v>
      </c>
      <c r="M267" s="44">
        <v>8</v>
      </c>
      <c r="N267" s="44">
        <v>9</v>
      </c>
      <c r="O267" s="44">
        <v>9</v>
      </c>
      <c r="P267" s="44">
        <v>10</v>
      </c>
      <c r="Q267" s="44">
        <v>10</v>
      </c>
    </row>
    <row r="268" spans="1:17" s="25" customFormat="1" x14ac:dyDescent="0.3">
      <c r="A268" s="57"/>
      <c r="B268" s="3" t="s">
        <v>22</v>
      </c>
      <c r="C268" s="56"/>
      <c r="D268" s="85"/>
      <c r="E268" s="44">
        <v>5</v>
      </c>
      <c r="F268" s="44">
        <v>6</v>
      </c>
      <c r="G268" s="44">
        <v>6</v>
      </c>
      <c r="H268" s="44">
        <v>7</v>
      </c>
      <c r="I268" s="44">
        <v>7</v>
      </c>
      <c r="J268" s="44">
        <v>8</v>
      </c>
      <c r="K268" s="44">
        <v>8</v>
      </c>
      <c r="L268" s="44">
        <v>9</v>
      </c>
      <c r="M268" s="44">
        <v>9</v>
      </c>
      <c r="N268" s="44">
        <v>10</v>
      </c>
      <c r="O268" s="44">
        <v>10</v>
      </c>
      <c r="P268" s="44">
        <v>11</v>
      </c>
      <c r="Q268" s="44">
        <v>11</v>
      </c>
    </row>
    <row r="269" spans="1:17" s="25" customFormat="1" ht="15.75" customHeight="1" x14ac:dyDescent="0.3">
      <c r="A269" s="57"/>
      <c r="B269" s="3" t="s">
        <v>23</v>
      </c>
      <c r="C269" s="56"/>
      <c r="D269" s="86"/>
      <c r="E269" s="44">
        <v>5</v>
      </c>
      <c r="F269" s="44">
        <v>7</v>
      </c>
      <c r="G269" s="44">
        <v>7</v>
      </c>
      <c r="H269" s="44">
        <v>8</v>
      </c>
      <c r="I269" s="44">
        <v>8</v>
      </c>
      <c r="J269" s="44">
        <v>9</v>
      </c>
      <c r="K269" s="44">
        <v>9</v>
      </c>
      <c r="L269" s="44">
        <v>10</v>
      </c>
      <c r="M269" s="44">
        <v>10</v>
      </c>
      <c r="N269" s="44">
        <v>11</v>
      </c>
      <c r="O269" s="44">
        <v>11</v>
      </c>
      <c r="P269" s="44">
        <v>12</v>
      </c>
      <c r="Q269" s="44">
        <v>12</v>
      </c>
    </row>
    <row r="270" spans="1:17" x14ac:dyDescent="0.3">
      <c r="A270" s="35" t="s">
        <v>122</v>
      </c>
      <c r="B270" s="56" t="s">
        <v>245</v>
      </c>
      <c r="C270" s="56"/>
      <c r="D270" s="56"/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56"/>
    </row>
    <row r="271" spans="1:17" ht="150" customHeight="1" x14ac:dyDescent="0.3">
      <c r="A271" s="35"/>
      <c r="B271" s="74" t="s">
        <v>123</v>
      </c>
      <c r="C271" s="74"/>
      <c r="D271" s="74"/>
      <c r="E271" s="74"/>
      <c r="F271" s="74"/>
      <c r="G271" s="74"/>
      <c r="H271" s="74"/>
      <c r="I271" s="74"/>
      <c r="J271" s="74"/>
      <c r="K271" s="74"/>
      <c r="L271" s="74"/>
      <c r="M271" s="74"/>
      <c r="N271" s="74"/>
      <c r="O271" s="74"/>
      <c r="P271" s="74"/>
      <c r="Q271" s="74"/>
    </row>
    <row r="272" spans="1:17" ht="56.25" x14ac:dyDescent="0.3">
      <c r="A272" s="57" t="s">
        <v>124</v>
      </c>
      <c r="B272" s="3" t="s">
        <v>125</v>
      </c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41"/>
    </row>
    <row r="273" spans="1:17" x14ac:dyDescent="0.3">
      <c r="A273" s="57"/>
      <c r="B273" s="3" t="s">
        <v>20</v>
      </c>
      <c r="C273" s="56" t="s">
        <v>44</v>
      </c>
      <c r="D273" s="93">
        <v>128</v>
      </c>
      <c r="E273" s="44">
        <v>128</v>
      </c>
      <c r="F273" s="44">
        <v>127</v>
      </c>
      <c r="G273" s="44">
        <v>126</v>
      </c>
      <c r="H273" s="44">
        <v>125</v>
      </c>
      <c r="I273" s="44">
        <v>124</v>
      </c>
      <c r="J273" s="44">
        <v>123</v>
      </c>
      <c r="K273" s="44">
        <v>122</v>
      </c>
      <c r="L273" s="44">
        <v>121</v>
      </c>
      <c r="M273" s="44">
        <v>120</v>
      </c>
      <c r="N273" s="44">
        <v>119</v>
      </c>
      <c r="O273" s="44">
        <v>118</v>
      </c>
      <c r="P273" s="44">
        <v>117</v>
      </c>
      <c r="Q273" s="44">
        <v>116</v>
      </c>
    </row>
    <row r="274" spans="1:17" x14ac:dyDescent="0.3">
      <c r="A274" s="57"/>
      <c r="B274" s="3" t="s">
        <v>22</v>
      </c>
      <c r="C274" s="56"/>
      <c r="D274" s="93"/>
      <c r="E274" s="44">
        <v>124</v>
      </c>
      <c r="F274" s="44">
        <v>120</v>
      </c>
      <c r="G274" s="44">
        <v>116</v>
      </c>
      <c r="H274" s="44">
        <v>112</v>
      </c>
      <c r="I274" s="44">
        <v>109</v>
      </c>
      <c r="J274" s="44">
        <v>106</v>
      </c>
      <c r="K274" s="44">
        <v>104</v>
      </c>
      <c r="L274" s="44">
        <v>102</v>
      </c>
      <c r="M274" s="44">
        <v>100</v>
      </c>
      <c r="N274" s="44">
        <v>99</v>
      </c>
      <c r="O274" s="44">
        <v>98</v>
      </c>
      <c r="P274" s="44">
        <v>97</v>
      </c>
      <c r="Q274" s="44">
        <v>96</v>
      </c>
    </row>
    <row r="275" spans="1:17" x14ac:dyDescent="0.3">
      <c r="A275" s="57"/>
      <c r="B275" s="3" t="s">
        <v>23</v>
      </c>
      <c r="C275" s="56"/>
      <c r="D275" s="93"/>
      <c r="E275" s="44">
        <v>124</v>
      </c>
      <c r="F275" s="44">
        <v>119</v>
      </c>
      <c r="G275" s="44">
        <v>115</v>
      </c>
      <c r="H275" s="44">
        <v>111</v>
      </c>
      <c r="I275" s="44">
        <v>108</v>
      </c>
      <c r="J275" s="44">
        <v>105</v>
      </c>
      <c r="K275" s="44">
        <v>102</v>
      </c>
      <c r="L275" s="44">
        <v>100</v>
      </c>
      <c r="M275" s="44">
        <v>98</v>
      </c>
      <c r="N275" s="44">
        <v>96</v>
      </c>
      <c r="O275" s="44">
        <v>94</v>
      </c>
      <c r="P275" s="44">
        <v>92</v>
      </c>
      <c r="Q275" s="44">
        <v>90</v>
      </c>
    </row>
    <row r="276" spans="1:17" ht="56.25" x14ac:dyDescent="0.3">
      <c r="A276" s="57" t="s">
        <v>126</v>
      </c>
      <c r="B276" s="3" t="s">
        <v>127</v>
      </c>
      <c r="C276" s="5"/>
      <c r="D276" s="12"/>
      <c r="E276" s="35"/>
      <c r="F276" s="35"/>
      <c r="G276" s="40"/>
      <c r="H276" s="40"/>
      <c r="I276" s="40"/>
      <c r="J276" s="40"/>
      <c r="K276" s="35"/>
      <c r="L276" s="35"/>
      <c r="M276" s="40"/>
      <c r="N276" s="40"/>
      <c r="O276" s="40"/>
      <c r="P276" s="35"/>
      <c r="Q276" s="41"/>
    </row>
    <row r="277" spans="1:17" x14ac:dyDescent="0.3">
      <c r="A277" s="57"/>
      <c r="B277" s="3" t="s">
        <v>20</v>
      </c>
      <c r="C277" s="56" t="s">
        <v>44</v>
      </c>
      <c r="D277" s="93">
        <v>54</v>
      </c>
      <c r="E277" s="17">
        <v>54</v>
      </c>
      <c r="F277" s="17">
        <v>54</v>
      </c>
      <c r="G277" s="17">
        <v>53</v>
      </c>
      <c r="H277" s="17">
        <v>53</v>
      </c>
      <c r="I277" s="17">
        <v>52</v>
      </c>
      <c r="J277" s="17">
        <v>52</v>
      </c>
      <c r="K277" s="17">
        <v>51</v>
      </c>
      <c r="L277" s="17">
        <v>51</v>
      </c>
      <c r="M277" s="17">
        <v>50</v>
      </c>
      <c r="N277" s="17">
        <v>50</v>
      </c>
      <c r="O277" s="17">
        <v>49</v>
      </c>
      <c r="P277" s="17">
        <v>49</v>
      </c>
      <c r="Q277" s="17">
        <v>48</v>
      </c>
    </row>
    <row r="278" spans="1:17" x14ac:dyDescent="0.3">
      <c r="A278" s="57"/>
      <c r="B278" s="3" t="s">
        <v>22</v>
      </c>
      <c r="C278" s="56"/>
      <c r="D278" s="93"/>
      <c r="E278" s="17">
        <v>52</v>
      </c>
      <c r="F278" s="17">
        <v>52</v>
      </c>
      <c r="G278" s="17">
        <v>51</v>
      </c>
      <c r="H278" s="17">
        <v>51</v>
      </c>
      <c r="I278" s="17">
        <v>50</v>
      </c>
      <c r="J278" s="17">
        <v>50</v>
      </c>
      <c r="K278" s="17">
        <v>49</v>
      </c>
      <c r="L278" s="17">
        <v>49</v>
      </c>
      <c r="M278" s="17">
        <v>48</v>
      </c>
      <c r="N278" s="17">
        <v>48</v>
      </c>
      <c r="O278" s="17">
        <v>47</v>
      </c>
      <c r="P278" s="17">
        <v>47</v>
      </c>
      <c r="Q278" s="17">
        <v>46</v>
      </c>
    </row>
    <row r="279" spans="1:17" x14ac:dyDescent="0.3">
      <c r="A279" s="57"/>
      <c r="B279" s="3" t="s">
        <v>23</v>
      </c>
      <c r="C279" s="56"/>
      <c r="D279" s="93"/>
      <c r="E279" s="17">
        <v>50</v>
      </c>
      <c r="F279" s="17">
        <v>49</v>
      </c>
      <c r="G279" s="17">
        <v>48</v>
      </c>
      <c r="H279" s="17">
        <v>47</v>
      </c>
      <c r="I279" s="17">
        <v>46</v>
      </c>
      <c r="J279" s="17">
        <v>45</v>
      </c>
      <c r="K279" s="17">
        <v>44</v>
      </c>
      <c r="L279" s="17">
        <v>43</v>
      </c>
      <c r="M279" s="17">
        <v>42</v>
      </c>
      <c r="N279" s="17">
        <v>41</v>
      </c>
      <c r="O279" s="17">
        <v>40</v>
      </c>
      <c r="P279" s="17">
        <v>39</v>
      </c>
      <c r="Q279" s="17">
        <v>38</v>
      </c>
    </row>
    <row r="280" spans="1:17" ht="36.75" customHeight="1" x14ac:dyDescent="0.3">
      <c r="A280" s="57" t="s">
        <v>128</v>
      </c>
      <c r="B280" s="3" t="s">
        <v>129</v>
      </c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41"/>
    </row>
    <row r="281" spans="1:17" x14ac:dyDescent="0.3">
      <c r="A281" s="57"/>
      <c r="B281" s="3" t="s">
        <v>20</v>
      </c>
      <c r="C281" s="56" t="s">
        <v>44</v>
      </c>
      <c r="D281" s="93">
        <v>148</v>
      </c>
      <c r="E281" s="44">
        <v>148</v>
      </c>
      <c r="F281" s="44">
        <v>145</v>
      </c>
      <c r="G281" s="44">
        <v>140</v>
      </c>
      <c r="H281" s="44">
        <v>134</v>
      </c>
      <c r="I281" s="44">
        <v>127</v>
      </c>
      <c r="J281" s="44">
        <v>117</v>
      </c>
      <c r="K281" s="44">
        <v>105</v>
      </c>
      <c r="L281" s="44">
        <v>101</v>
      </c>
      <c r="M281" s="44">
        <v>97</v>
      </c>
      <c r="N281" s="44">
        <v>93</v>
      </c>
      <c r="O281" s="44">
        <v>89</v>
      </c>
      <c r="P281" s="44">
        <v>85</v>
      </c>
      <c r="Q281" s="44">
        <v>88</v>
      </c>
    </row>
    <row r="282" spans="1:17" x14ac:dyDescent="0.3">
      <c r="A282" s="57"/>
      <c r="B282" s="3" t="s">
        <v>22</v>
      </c>
      <c r="C282" s="56"/>
      <c r="D282" s="93"/>
      <c r="E282" s="44">
        <v>148</v>
      </c>
      <c r="F282" s="44">
        <v>143</v>
      </c>
      <c r="G282" s="44">
        <v>138</v>
      </c>
      <c r="H282" s="44">
        <v>132</v>
      </c>
      <c r="I282" s="44">
        <v>124</v>
      </c>
      <c r="J282" s="44">
        <v>114</v>
      </c>
      <c r="K282" s="44">
        <v>102</v>
      </c>
      <c r="L282" s="44">
        <v>98</v>
      </c>
      <c r="M282" s="44">
        <v>94</v>
      </c>
      <c r="N282" s="44">
        <v>90</v>
      </c>
      <c r="O282" s="44">
        <v>86</v>
      </c>
      <c r="P282" s="44">
        <v>82</v>
      </c>
      <c r="Q282" s="44">
        <v>77</v>
      </c>
    </row>
    <row r="283" spans="1:17" x14ac:dyDescent="0.3">
      <c r="A283" s="57"/>
      <c r="B283" s="3" t="s">
        <v>23</v>
      </c>
      <c r="C283" s="56"/>
      <c r="D283" s="93"/>
      <c r="E283" s="44">
        <v>148</v>
      </c>
      <c r="F283" s="44">
        <v>140</v>
      </c>
      <c r="G283" s="44">
        <v>135</v>
      </c>
      <c r="H283" s="44">
        <v>129</v>
      </c>
      <c r="I283" s="44">
        <v>121</v>
      </c>
      <c r="J283" s="44">
        <v>111</v>
      </c>
      <c r="K283" s="44">
        <v>99</v>
      </c>
      <c r="L283" s="44">
        <v>95</v>
      </c>
      <c r="M283" s="44">
        <v>91</v>
      </c>
      <c r="N283" s="44">
        <v>87</v>
      </c>
      <c r="O283" s="44">
        <v>83</v>
      </c>
      <c r="P283" s="44">
        <v>79</v>
      </c>
      <c r="Q283" s="44">
        <v>74</v>
      </c>
    </row>
    <row r="284" spans="1:17" ht="75.75" customHeight="1" x14ac:dyDescent="0.3">
      <c r="A284" s="57" t="s">
        <v>130</v>
      </c>
      <c r="B284" s="3" t="s">
        <v>206</v>
      </c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41"/>
    </row>
    <row r="285" spans="1:17" x14ac:dyDescent="0.3">
      <c r="A285" s="57"/>
      <c r="B285" s="3" t="s">
        <v>20</v>
      </c>
      <c r="C285" s="56" t="s">
        <v>263</v>
      </c>
      <c r="D285" s="97">
        <v>45.8</v>
      </c>
      <c r="E285" s="47">
        <v>59.1</v>
      </c>
      <c r="F285" s="47">
        <v>69.3</v>
      </c>
      <c r="G285" s="47">
        <v>79.5</v>
      </c>
      <c r="H285" s="47">
        <v>89.7</v>
      </c>
      <c r="I285" s="47">
        <v>100</v>
      </c>
      <c r="J285" s="47">
        <v>100</v>
      </c>
      <c r="K285" s="47">
        <v>100</v>
      </c>
      <c r="L285" s="47">
        <v>100</v>
      </c>
      <c r="M285" s="47">
        <v>100</v>
      </c>
      <c r="N285" s="47">
        <v>100</v>
      </c>
      <c r="O285" s="47">
        <v>100</v>
      </c>
      <c r="P285" s="47">
        <v>100</v>
      </c>
      <c r="Q285" s="47">
        <v>100</v>
      </c>
    </row>
    <row r="286" spans="1:17" x14ac:dyDescent="0.3">
      <c r="A286" s="57"/>
      <c r="B286" s="3" t="s">
        <v>22</v>
      </c>
      <c r="C286" s="56"/>
      <c r="D286" s="98"/>
      <c r="E286" s="47">
        <v>59.1</v>
      </c>
      <c r="F286" s="47">
        <v>72.7</v>
      </c>
      <c r="G286" s="47">
        <v>86.3</v>
      </c>
      <c r="H286" s="47">
        <v>100</v>
      </c>
      <c r="I286" s="47">
        <v>100</v>
      </c>
      <c r="J286" s="47">
        <v>100</v>
      </c>
      <c r="K286" s="47">
        <v>100</v>
      </c>
      <c r="L286" s="47">
        <v>100</v>
      </c>
      <c r="M286" s="47">
        <v>100</v>
      </c>
      <c r="N286" s="47">
        <v>100</v>
      </c>
      <c r="O286" s="47">
        <v>100</v>
      </c>
      <c r="P286" s="47">
        <v>100</v>
      </c>
      <c r="Q286" s="47">
        <v>100</v>
      </c>
    </row>
    <row r="287" spans="1:17" x14ac:dyDescent="0.3">
      <c r="A287" s="57"/>
      <c r="B287" s="3" t="s">
        <v>23</v>
      </c>
      <c r="C287" s="56"/>
      <c r="D287" s="99"/>
      <c r="E287" s="47">
        <v>59.1</v>
      </c>
      <c r="F287" s="47">
        <v>75.2</v>
      </c>
      <c r="G287" s="47">
        <v>89.7</v>
      </c>
      <c r="H287" s="47">
        <v>100</v>
      </c>
      <c r="I287" s="47">
        <v>100</v>
      </c>
      <c r="J287" s="47">
        <v>100</v>
      </c>
      <c r="K287" s="47">
        <v>100</v>
      </c>
      <c r="L287" s="47">
        <v>100</v>
      </c>
      <c r="M287" s="47">
        <v>100</v>
      </c>
      <c r="N287" s="47">
        <v>100</v>
      </c>
      <c r="O287" s="47">
        <v>100</v>
      </c>
      <c r="P287" s="47">
        <v>100</v>
      </c>
      <c r="Q287" s="47">
        <v>100</v>
      </c>
    </row>
    <row r="288" spans="1:17" ht="37.5" x14ac:dyDescent="0.3">
      <c r="A288" s="57" t="s">
        <v>131</v>
      </c>
      <c r="B288" s="3" t="s">
        <v>70</v>
      </c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41"/>
    </row>
    <row r="289" spans="1:17" x14ac:dyDescent="0.3">
      <c r="A289" s="57"/>
      <c r="B289" s="3" t="s">
        <v>20</v>
      </c>
      <c r="C289" s="56" t="s">
        <v>263</v>
      </c>
      <c r="D289" s="97">
        <v>39</v>
      </c>
      <c r="E289" s="47">
        <v>43</v>
      </c>
      <c r="F289" s="47">
        <v>45</v>
      </c>
      <c r="G289" s="47">
        <v>48</v>
      </c>
      <c r="H289" s="47">
        <v>51</v>
      </c>
      <c r="I289" s="47">
        <v>54</v>
      </c>
      <c r="J289" s="47">
        <v>57</v>
      </c>
      <c r="K289" s="47">
        <v>60</v>
      </c>
      <c r="L289" s="47">
        <v>63</v>
      </c>
      <c r="M289" s="47">
        <v>66</v>
      </c>
      <c r="N289" s="47">
        <v>69</v>
      </c>
      <c r="O289" s="47">
        <v>72</v>
      </c>
      <c r="P289" s="47">
        <v>76</v>
      </c>
      <c r="Q289" s="47">
        <v>80</v>
      </c>
    </row>
    <row r="290" spans="1:17" x14ac:dyDescent="0.3">
      <c r="A290" s="57"/>
      <c r="B290" s="3" t="s">
        <v>22</v>
      </c>
      <c r="C290" s="56"/>
      <c r="D290" s="98"/>
      <c r="E290" s="47">
        <v>45</v>
      </c>
      <c r="F290" s="47">
        <v>48</v>
      </c>
      <c r="G290" s="47">
        <v>51</v>
      </c>
      <c r="H290" s="47">
        <v>54</v>
      </c>
      <c r="I290" s="47">
        <v>57</v>
      </c>
      <c r="J290" s="47">
        <v>61</v>
      </c>
      <c r="K290" s="47">
        <v>65</v>
      </c>
      <c r="L290" s="47">
        <v>69</v>
      </c>
      <c r="M290" s="47">
        <v>74</v>
      </c>
      <c r="N290" s="47">
        <v>78</v>
      </c>
      <c r="O290" s="47">
        <v>82</v>
      </c>
      <c r="P290" s="47">
        <v>86</v>
      </c>
      <c r="Q290" s="47">
        <v>90</v>
      </c>
    </row>
    <row r="291" spans="1:17" x14ac:dyDescent="0.3">
      <c r="A291" s="57"/>
      <c r="B291" s="3" t="s">
        <v>23</v>
      </c>
      <c r="C291" s="56"/>
      <c r="D291" s="99"/>
      <c r="E291" s="47">
        <v>47</v>
      </c>
      <c r="F291" s="47">
        <v>50</v>
      </c>
      <c r="G291" s="47">
        <v>53</v>
      </c>
      <c r="H291" s="47">
        <v>57</v>
      </c>
      <c r="I291" s="47">
        <v>61</v>
      </c>
      <c r="J291" s="47">
        <v>65</v>
      </c>
      <c r="K291" s="47">
        <v>70</v>
      </c>
      <c r="L291" s="47">
        <v>75</v>
      </c>
      <c r="M291" s="47">
        <v>80</v>
      </c>
      <c r="N291" s="47">
        <v>85</v>
      </c>
      <c r="O291" s="47">
        <v>90</v>
      </c>
      <c r="P291" s="47">
        <v>95</v>
      </c>
      <c r="Q291" s="47">
        <v>100</v>
      </c>
    </row>
    <row r="292" spans="1:17" ht="94.5" customHeight="1" x14ac:dyDescent="0.3">
      <c r="A292" s="57" t="s">
        <v>132</v>
      </c>
      <c r="B292" s="3" t="s">
        <v>133</v>
      </c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41"/>
    </row>
    <row r="293" spans="1:17" x14ac:dyDescent="0.3">
      <c r="A293" s="57"/>
      <c r="B293" s="3" t="s">
        <v>20</v>
      </c>
      <c r="C293" s="56" t="s">
        <v>263</v>
      </c>
      <c r="D293" s="82">
        <v>0</v>
      </c>
      <c r="E293" s="41">
        <v>7</v>
      </c>
      <c r="F293" s="41">
        <v>12</v>
      </c>
      <c r="G293" s="41">
        <v>17</v>
      </c>
      <c r="H293" s="41">
        <v>22</v>
      </c>
      <c r="I293" s="41">
        <v>27</v>
      </c>
      <c r="J293" s="41">
        <v>32</v>
      </c>
      <c r="K293" s="41">
        <v>37</v>
      </c>
      <c r="L293" s="41">
        <v>42</v>
      </c>
      <c r="M293" s="41">
        <v>47</v>
      </c>
      <c r="N293" s="41">
        <v>52</v>
      </c>
      <c r="O293" s="41">
        <v>57</v>
      </c>
      <c r="P293" s="41">
        <v>62</v>
      </c>
      <c r="Q293" s="41">
        <v>67</v>
      </c>
    </row>
    <row r="294" spans="1:17" x14ac:dyDescent="0.3">
      <c r="A294" s="57"/>
      <c r="B294" s="3" t="s">
        <v>22</v>
      </c>
      <c r="C294" s="56"/>
      <c r="D294" s="82"/>
      <c r="E294" s="41">
        <v>8</v>
      </c>
      <c r="F294" s="41">
        <v>13</v>
      </c>
      <c r="G294" s="41">
        <v>18</v>
      </c>
      <c r="H294" s="41">
        <v>23</v>
      </c>
      <c r="I294" s="41">
        <v>28</v>
      </c>
      <c r="J294" s="41">
        <v>33</v>
      </c>
      <c r="K294" s="41">
        <v>38</v>
      </c>
      <c r="L294" s="41">
        <v>43</v>
      </c>
      <c r="M294" s="41">
        <v>48</v>
      </c>
      <c r="N294" s="41">
        <v>53</v>
      </c>
      <c r="O294" s="41">
        <v>58</v>
      </c>
      <c r="P294" s="41">
        <v>63</v>
      </c>
      <c r="Q294" s="41">
        <v>68</v>
      </c>
    </row>
    <row r="295" spans="1:17" x14ac:dyDescent="0.3">
      <c r="A295" s="57"/>
      <c r="B295" s="3" t="s">
        <v>23</v>
      </c>
      <c r="C295" s="56"/>
      <c r="D295" s="82"/>
      <c r="E295" s="41">
        <v>10</v>
      </c>
      <c r="F295" s="41">
        <v>15</v>
      </c>
      <c r="G295" s="41">
        <v>20</v>
      </c>
      <c r="H295" s="41">
        <v>25</v>
      </c>
      <c r="I295" s="41">
        <v>30</v>
      </c>
      <c r="J295" s="41">
        <v>35</v>
      </c>
      <c r="K295" s="41">
        <v>40</v>
      </c>
      <c r="L295" s="41">
        <v>45</v>
      </c>
      <c r="M295" s="41">
        <v>50</v>
      </c>
      <c r="N295" s="41">
        <v>55</v>
      </c>
      <c r="O295" s="41">
        <v>60</v>
      </c>
      <c r="P295" s="41">
        <v>65</v>
      </c>
      <c r="Q295" s="41">
        <v>70</v>
      </c>
    </row>
    <row r="296" spans="1:17" ht="17.25" customHeight="1" x14ac:dyDescent="0.3">
      <c r="A296" s="57" t="s">
        <v>232</v>
      </c>
      <c r="B296" s="3" t="s">
        <v>231</v>
      </c>
      <c r="C296" s="5"/>
      <c r="D296" s="12"/>
      <c r="E296" s="35"/>
      <c r="F296" s="35"/>
      <c r="G296" s="40"/>
      <c r="H296" s="40"/>
      <c r="I296" s="40"/>
      <c r="J296" s="40"/>
      <c r="K296" s="35"/>
      <c r="L296" s="35"/>
      <c r="M296" s="40"/>
      <c r="N296" s="40"/>
      <c r="O296" s="40"/>
      <c r="P296" s="35"/>
      <c r="Q296" s="41"/>
    </row>
    <row r="297" spans="1:17" ht="28.5" customHeight="1" x14ac:dyDescent="0.3">
      <c r="A297" s="57"/>
      <c r="B297" s="3" t="s">
        <v>208</v>
      </c>
      <c r="C297" s="117" t="s">
        <v>303</v>
      </c>
      <c r="D297" s="71">
        <v>1643</v>
      </c>
      <c r="E297" s="41">
        <v>1739</v>
      </c>
      <c r="F297" s="41">
        <v>1737</v>
      </c>
      <c r="G297" s="41">
        <v>1735</v>
      </c>
      <c r="H297" s="41">
        <v>1733</v>
      </c>
      <c r="I297" s="41">
        <v>1731</v>
      </c>
      <c r="J297" s="41">
        <v>1729</v>
      </c>
      <c r="K297" s="41">
        <v>1727</v>
      </c>
      <c r="L297" s="41">
        <v>1725</v>
      </c>
      <c r="M297" s="41">
        <v>1723</v>
      </c>
      <c r="N297" s="41">
        <v>1721</v>
      </c>
      <c r="O297" s="41">
        <v>1719</v>
      </c>
      <c r="P297" s="41">
        <v>1717</v>
      </c>
      <c r="Q297" s="41">
        <v>1715</v>
      </c>
    </row>
    <row r="298" spans="1:17" ht="29.25" customHeight="1" x14ac:dyDescent="0.3">
      <c r="A298" s="57"/>
      <c r="B298" s="3" t="s">
        <v>22</v>
      </c>
      <c r="C298" s="117"/>
      <c r="D298" s="72"/>
      <c r="E298" s="41">
        <v>1719</v>
      </c>
      <c r="F298" s="41">
        <v>1717</v>
      </c>
      <c r="G298" s="41">
        <v>1715</v>
      </c>
      <c r="H298" s="41">
        <v>1713</v>
      </c>
      <c r="I298" s="41">
        <v>1711</v>
      </c>
      <c r="J298" s="41">
        <v>1709</v>
      </c>
      <c r="K298" s="41">
        <v>1707</v>
      </c>
      <c r="L298" s="41">
        <v>1705</v>
      </c>
      <c r="M298" s="41">
        <v>1703</v>
      </c>
      <c r="N298" s="41">
        <v>1701</v>
      </c>
      <c r="O298" s="41">
        <v>1699</v>
      </c>
      <c r="P298" s="41">
        <v>1697</v>
      </c>
      <c r="Q298" s="41">
        <v>1695</v>
      </c>
    </row>
    <row r="299" spans="1:17" ht="37.5" customHeight="1" x14ac:dyDescent="0.3">
      <c r="A299" s="57"/>
      <c r="B299" s="3" t="s">
        <v>23</v>
      </c>
      <c r="C299" s="117"/>
      <c r="D299" s="73"/>
      <c r="E299" s="41">
        <v>1691</v>
      </c>
      <c r="F299" s="41">
        <v>1689</v>
      </c>
      <c r="G299" s="41">
        <v>1687</v>
      </c>
      <c r="H299" s="41">
        <v>1685</v>
      </c>
      <c r="I299" s="41">
        <v>1683</v>
      </c>
      <c r="J299" s="41">
        <v>1681</v>
      </c>
      <c r="K299" s="41">
        <v>1679</v>
      </c>
      <c r="L299" s="41">
        <v>1677</v>
      </c>
      <c r="M299" s="41">
        <v>1675</v>
      </c>
      <c r="N299" s="41">
        <v>1673</v>
      </c>
      <c r="O299" s="41">
        <v>1671</v>
      </c>
      <c r="P299" s="41">
        <v>1669</v>
      </c>
      <c r="Q299" s="41">
        <v>1667</v>
      </c>
    </row>
    <row r="300" spans="1:17" ht="20.25" customHeight="1" x14ac:dyDescent="0.3">
      <c r="A300" s="10">
        <v>3</v>
      </c>
      <c r="B300" s="68" t="s">
        <v>134</v>
      </c>
      <c r="C300" s="68"/>
      <c r="D300" s="68"/>
      <c r="E300" s="68"/>
      <c r="F300" s="68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8"/>
    </row>
    <row r="301" spans="1:17" ht="38.25" customHeight="1" x14ac:dyDescent="0.3">
      <c r="A301" s="35" t="s">
        <v>135</v>
      </c>
      <c r="B301" s="56" t="s">
        <v>199</v>
      </c>
      <c r="C301" s="56"/>
      <c r="D301" s="56"/>
      <c r="E301" s="56"/>
      <c r="F301" s="56"/>
      <c r="G301" s="56"/>
      <c r="H301" s="56"/>
      <c r="I301" s="56"/>
      <c r="J301" s="56"/>
      <c r="K301" s="56"/>
      <c r="L301" s="56"/>
      <c r="M301" s="56"/>
      <c r="N301" s="56"/>
      <c r="O301" s="56"/>
      <c r="P301" s="56"/>
      <c r="Q301" s="56"/>
    </row>
    <row r="302" spans="1:17" ht="94.5" customHeight="1" x14ac:dyDescent="0.3">
      <c r="A302" s="35"/>
      <c r="B302" s="74" t="s">
        <v>227</v>
      </c>
      <c r="C302" s="74"/>
      <c r="D302" s="74"/>
      <c r="E302" s="74"/>
      <c r="F302" s="74"/>
      <c r="G302" s="74"/>
      <c r="H302" s="74"/>
      <c r="I302" s="74"/>
      <c r="J302" s="74"/>
      <c r="K302" s="74"/>
      <c r="L302" s="74"/>
      <c r="M302" s="74"/>
      <c r="N302" s="74"/>
      <c r="O302" s="74"/>
      <c r="P302" s="74"/>
      <c r="Q302" s="74"/>
    </row>
    <row r="303" spans="1:17" ht="98.25" customHeight="1" x14ac:dyDescent="0.3">
      <c r="A303" s="57" t="s">
        <v>136</v>
      </c>
      <c r="B303" s="3" t="s">
        <v>137</v>
      </c>
      <c r="C303" s="5"/>
      <c r="D303" s="12"/>
      <c r="E303" s="35"/>
      <c r="F303" s="35"/>
      <c r="G303" s="40"/>
      <c r="H303" s="40"/>
      <c r="I303" s="40"/>
      <c r="J303" s="40"/>
      <c r="K303" s="35"/>
      <c r="L303" s="35"/>
      <c r="M303" s="40"/>
      <c r="N303" s="40"/>
      <c r="O303" s="40"/>
      <c r="P303" s="35"/>
      <c r="Q303" s="41"/>
    </row>
    <row r="304" spans="1:17" ht="20.25" customHeight="1" x14ac:dyDescent="0.3">
      <c r="A304" s="57"/>
      <c r="B304" s="3" t="s">
        <v>20</v>
      </c>
      <c r="C304" s="56" t="s">
        <v>138</v>
      </c>
      <c r="D304" s="94">
        <v>410.3</v>
      </c>
      <c r="E304" s="94">
        <v>505.25936889999997</v>
      </c>
      <c r="F304" s="4">
        <v>546.85541699999999</v>
      </c>
      <c r="G304" s="4">
        <v>578.57239920000006</v>
      </c>
      <c r="H304" s="4">
        <v>612.85428089999994</v>
      </c>
      <c r="I304" s="4">
        <v>652.92849287383933</v>
      </c>
      <c r="J304" s="4">
        <v>695.39827772505328</v>
      </c>
      <c r="K304" s="4">
        <v>745.88532847481167</v>
      </c>
      <c r="L304" s="4">
        <v>802.06419807324687</v>
      </c>
      <c r="M304" s="4">
        <v>862.50506797538048</v>
      </c>
      <c r="N304" s="4">
        <v>927.83843512361409</v>
      </c>
      <c r="O304" s="4">
        <v>997.57417241075871</v>
      </c>
      <c r="P304" s="4">
        <v>1072.5638678685702</v>
      </c>
      <c r="Q304" s="4">
        <v>1154.6085921917384</v>
      </c>
    </row>
    <row r="305" spans="1:17" ht="20.25" customHeight="1" x14ac:dyDescent="0.3">
      <c r="A305" s="57"/>
      <c r="B305" s="3" t="s">
        <v>22</v>
      </c>
      <c r="C305" s="56"/>
      <c r="D305" s="95"/>
      <c r="E305" s="95"/>
      <c r="F305" s="4">
        <v>553.30605179999998</v>
      </c>
      <c r="G305" s="4">
        <v>591.20427840000002</v>
      </c>
      <c r="H305" s="4">
        <v>632.85336170000005</v>
      </c>
      <c r="I305" s="4">
        <v>680.4739112485172</v>
      </c>
      <c r="J305" s="4">
        <v>735.77161838510983</v>
      </c>
      <c r="K305" s="4">
        <v>797.20410346740653</v>
      </c>
      <c r="L305" s="4">
        <v>865.86632922413423</v>
      </c>
      <c r="M305" s="4">
        <v>939.92619898710996</v>
      </c>
      <c r="N305" s="4">
        <v>1020.1847895705571</v>
      </c>
      <c r="O305" s="4">
        <v>1107.9917750327336</v>
      </c>
      <c r="P305" s="4">
        <v>1204.0499051841443</v>
      </c>
      <c r="Q305" s="4">
        <v>1311.2332023065035</v>
      </c>
    </row>
    <row r="306" spans="1:17" ht="20.25" customHeight="1" x14ac:dyDescent="0.3">
      <c r="A306" s="57"/>
      <c r="B306" s="3" t="s">
        <v>23</v>
      </c>
      <c r="C306" s="56"/>
      <c r="D306" s="96"/>
      <c r="E306" s="96"/>
      <c r="F306" s="4">
        <v>556.36442112939983</v>
      </c>
      <c r="G306" s="4">
        <v>600.30240764764051</v>
      </c>
      <c r="H306" s="4">
        <v>647.62122338742643</v>
      </c>
      <c r="I306" s="4">
        <v>710.23454961740697</v>
      </c>
      <c r="J306" s="4">
        <v>780.34980867221464</v>
      </c>
      <c r="K306" s="4">
        <v>859.8628751071542</v>
      </c>
      <c r="L306" s="4">
        <v>949.53571348736557</v>
      </c>
      <c r="M306" s="4">
        <v>1049.8979081505925</v>
      </c>
      <c r="N306" s="4">
        <v>1162.3380387923339</v>
      </c>
      <c r="O306" s="4">
        <v>1288.7630447861927</v>
      </c>
      <c r="P306" s="4">
        <v>1430.409780206458</v>
      </c>
      <c r="Q306" s="4">
        <v>1592.3959077020172</v>
      </c>
    </row>
    <row r="307" spans="1:17" ht="43.5" customHeight="1" x14ac:dyDescent="0.3">
      <c r="A307" s="57" t="s">
        <v>139</v>
      </c>
      <c r="B307" s="3" t="s">
        <v>140</v>
      </c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41"/>
    </row>
    <row r="308" spans="1:17" ht="20.25" customHeight="1" x14ac:dyDescent="0.3">
      <c r="A308" s="57"/>
      <c r="B308" s="3" t="s">
        <v>20</v>
      </c>
      <c r="C308" s="56" t="s">
        <v>263</v>
      </c>
      <c r="D308" s="87">
        <v>111.4</v>
      </c>
      <c r="E308" s="97">
        <v>111.6</v>
      </c>
      <c r="F308" s="47">
        <v>103.8</v>
      </c>
      <c r="G308" s="47">
        <v>101.8</v>
      </c>
      <c r="H308" s="47">
        <v>102.2</v>
      </c>
      <c r="I308" s="47">
        <v>102.1</v>
      </c>
      <c r="J308" s="47">
        <v>102.2</v>
      </c>
      <c r="K308" s="47">
        <v>102.4</v>
      </c>
      <c r="L308" s="47">
        <v>102.6</v>
      </c>
      <c r="M308" s="47">
        <v>102.7</v>
      </c>
      <c r="N308" s="47">
        <v>102.9</v>
      </c>
      <c r="O308" s="47">
        <v>102.8</v>
      </c>
      <c r="P308" s="47">
        <v>102.8</v>
      </c>
      <c r="Q308" s="47">
        <v>102.9</v>
      </c>
    </row>
    <row r="309" spans="1:17" ht="20.25" customHeight="1" x14ac:dyDescent="0.3">
      <c r="A309" s="57"/>
      <c r="B309" s="3" t="s">
        <v>22</v>
      </c>
      <c r="C309" s="56"/>
      <c r="D309" s="88"/>
      <c r="E309" s="98"/>
      <c r="F309" s="47">
        <v>105.3</v>
      </c>
      <c r="G309" s="47">
        <v>103.1</v>
      </c>
      <c r="H309" s="47">
        <v>103.5</v>
      </c>
      <c r="I309" s="47">
        <v>103.2</v>
      </c>
      <c r="J309" s="47">
        <v>103.4</v>
      </c>
      <c r="K309" s="47">
        <v>103.7</v>
      </c>
      <c r="L309" s="47">
        <v>103.9</v>
      </c>
      <c r="M309" s="47">
        <v>103.9</v>
      </c>
      <c r="N309" s="47">
        <v>104</v>
      </c>
      <c r="O309" s="47">
        <v>104.1</v>
      </c>
      <c r="P309" s="47">
        <v>104.1</v>
      </c>
      <c r="Q309" s="47">
        <v>104.3</v>
      </c>
    </row>
    <row r="310" spans="1:17" ht="20.25" customHeight="1" x14ac:dyDescent="0.3">
      <c r="A310" s="57"/>
      <c r="B310" s="3" t="s">
        <v>23</v>
      </c>
      <c r="C310" s="56"/>
      <c r="D310" s="89"/>
      <c r="E310" s="99"/>
      <c r="F310" s="47">
        <v>105.9</v>
      </c>
      <c r="G310" s="47">
        <v>104.1</v>
      </c>
      <c r="H310" s="47">
        <v>104.4</v>
      </c>
      <c r="I310" s="47">
        <v>104.7</v>
      </c>
      <c r="J310" s="47">
        <v>105.2</v>
      </c>
      <c r="K310" s="47">
        <v>105.5</v>
      </c>
      <c r="L310" s="47">
        <v>105.7</v>
      </c>
      <c r="M310" s="47">
        <v>106</v>
      </c>
      <c r="N310" s="47">
        <v>106.2</v>
      </c>
      <c r="O310" s="47">
        <v>106.4</v>
      </c>
      <c r="P310" s="47">
        <v>106.5</v>
      </c>
      <c r="Q310" s="47">
        <v>106.8</v>
      </c>
    </row>
    <row r="311" spans="1:17" ht="54.75" customHeight="1" x14ac:dyDescent="0.3">
      <c r="A311" s="57" t="s">
        <v>141</v>
      </c>
      <c r="B311" s="3" t="s">
        <v>142</v>
      </c>
      <c r="C311" s="5"/>
      <c r="D311" s="12"/>
      <c r="E311" s="35"/>
      <c r="F311" s="35"/>
      <c r="G311" s="40"/>
      <c r="H311" s="40"/>
      <c r="I311" s="40"/>
      <c r="J311" s="40"/>
      <c r="K311" s="35"/>
      <c r="L311" s="35"/>
      <c r="M311" s="40"/>
      <c r="N311" s="40"/>
      <c r="O311" s="40"/>
      <c r="P311" s="35"/>
      <c r="Q311" s="41"/>
    </row>
    <row r="312" spans="1:17" x14ac:dyDescent="0.3">
      <c r="A312" s="57"/>
      <c r="B312" s="3" t="s">
        <v>20</v>
      </c>
      <c r="C312" s="56" t="s">
        <v>263</v>
      </c>
      <c r="D312" s="87">
        <v>52.1</v>
      </c>
      <c r="E312" s="26">
        <f t="shared" ref="E312:Q312" si="0">ROUND(D312*1.0075,1)</f>
        <v>52.5</v>
      </c>
      <c r="F312" s="26">
        <f t="shared" si="0"/>
        <v>52.9</v>
      </c>
      <c r="G312" s="26">
        <f t="shared" si="0"/>
        <v>53.3</v>
      </c>
      <c r="H312" s="26">
        <f t="shared" si="0"/>
        <v>53.7</v>
      </c>
      <c r="I312" s="26">
        <f t="shared" si="0"/>
        <v>54.1</v>
      </c>
      <c r="J312" s="26">
        <f t="shared" si="0"/>
        <v>54.5</v>
      </c>
      <c r="K312" s="26">
        <f t="shared" si="0"/>
        <v>54.9</v>
      </c>
      <c r="L312" s="26">
        <f t="shared" si="0"/>
        <v>55.3</v>
      </c>
      <c r="M312" s="26">
        <f t="shared" si="0"/>
        <v>55.7</v>
      </c>
      <c r="N312" s="26">
        <f t="shared" si="0"/>
        <v>56.1</v>
      </c>
      <c r="O312" s="26">
        <f t="shared" si="0"/>
        <v>56.5</v>
      </c>
      <c r="P312" s="26">
        <f t="shared" si="0"/>
        <v>56.9</v>
      </c>
      <c r="Q312" s="26">
        <f t="shared" si="0"/>
        <v>57.3</v>
      </c>
    </row>
    <row r="313" spans="1:17" x14ac:dyDescent="0.3">
      <c r="A313" s="57"/>
      <c r="B313" s="3" t="s">
        <v>22</v>
      </c>
      <c r="C313" s="56"/>
      <c r="D313" s="88"/>
      <c r="E313" s="26">
        <f>ROUND(D312*1.01,1)</f>
        <v>52.6</v>
      </c>
      <c r="F313" s="26">
        <f t="shared" ref="F313:Q313" si="1">ROUND(E313*1.01,1)</f>
        <v>53.1</v>
      </c>
      <c r="G313" s="26">
        <f t="shared" si="1"/>
        <v>53.6</v>
      </c>
      <c r="H313" s="26">
        <f t="shared" si="1"/>
        <v>54.1</v>
      </c>
      <c r="I313" s="26">
        <f t="shared" si="1"/>
        <v>54.6</v>
      </c>
      <c r="J313" s="26">
        <f t="shared" si="1"/>
        <v>55.1</v>
      </c>
      <c r="K313" s="26">
        <f t="shared" si="1"/>
        <v>55.7</v>
      </c>
      <c r="L313" s="26">
        <f t="shared" si="1"/>
        <v>56.3</v>
      </c>
      <c r="M313" s="26">
        <f t="shared" si="1"/>
        <v>56.9</v>
      </c>
      <c r="N313" s="26">
        <f t="shared" si="1"/>
        <v>57.5</v>
      </c>
      <c r="O313" s="26">
        <f t="shared" si="1"/>
        <v>58.1</v>
      </c>
      <c r="P313" s="26">
        <f t="shared" si="1"/>
        <v>58.7</v>
      </c>
      <c r="Q313" s="26">
        <f t="shared" si="1"/>
        <v>59.3</v>
      </c>
    </row>
    <row r="314" spans="1:17" x14ac:dyDescent="0.3">
      <c r="A314" s="57"/>
      <c r="B314" s="3" t="s">
        <v>23</v>
      </c>
      <c r="C314" s="56"/>
      <c r="D314" s="89"/>
      <c r="E314" s="26">
        <f>ROUND(D312*1.015,1)</f>
        <v>52.9</v>
      </c>
      <c r="F314" s="26">
        <f t="shared" ref="F314:Q314" si="2">ROUND(E314*1.015,1)</f>
        <v>53.7</v>
      </c>
      <c r="G314" s="26">
        <f t="shared" si="2"/>
        <v>54.5</v>
      </c>
      <c r="H314" s="26">
        <f t="shared" si="2"/>
        <v>55.3</v>
      </c>
      <c r="I314" s="26">
        <f t="shared" si="2"/>
        <v>56.1</v>
      </c>
      <c r="J314" s="26">
        <f t="shared" si="2"/>
        <v>56.9</v>
      </c>
      <c r="K314" s="26">
        <f t="shared" si="2"/>
        <v>57.8</v>
      </c>
      <c r="L314" s="26">
        <f t="shared" si="2"/>
        <v>58.7</v>
      </c>
      <c r="M314" s="26">
        <f t="shared" si="2"/>
        <v>59.6</v>
      </c>
      <c r="N314" s="26">
        <f t="shared" si="2"/>
        <v>60.5</v>
      </c>
      <c r="O314" s="26">
        <f t="shared" si="2"/>
        <v>61.4</v>
      </c>
      <c r="P314" s="26">
        <f t="shared" si="2"/>
        <v>62.3</v>
      </c>
      <c r="Q314" s="26">
        <f t="shared" si="2"/>
        <v>63.2</v>
      </c>
    </row>
    <row r="315" spans="1:17" ht="57" customHeight="1" x14ac:dyDescent="0.3">
      <c r="A315" s="57" t="s">
        <v>143</v>
      </c>
      <c r="B315" s="3" t="s">
        <v>144</v>
      </c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41"/>
    </row>
    <row r="316" spans="1:17" ht="19.5" customHeight="1" x14ac:dyDescent="0.3">
      <c r="A316" s="57"/>
      <c r="B316" s="3" t="s">
        <v>20</v>
      </c>
      <c r="C316" s="56" t="s">
        <v>280</v>
      </c>
      <c r="D316" s="90">
        <v>4.9000000000000004</v>
      </c>
      <c r="E316" s="17">
        <v>4.9000000000000004</v>
      </c>
      <c r="F316" s="17">
        <v>5</v>
      </c>
      <c r="G316" s="17">
        <v>5.0999999999999996</v>
      </c>
      <c r="H316" s="17">
        <v>5.2</v>
      </c>
      <c r="I316" s="17">
        <v>5.3</v>
      </c>
      <c r="J316" s="17">
        <v>5.4</v>
      </c>
      <c r="K316" s="17">
        <v>5.5</v>
      </c>
      <c r="L316" s="17">
        <v>5.6</v>
      </c>
      <c r="M316" s="17">
        <v>5.7</v>
      </c>
      <c r="N316" s="17">
        <v>6</v>
      </c>
      <c r="O316" s="17">
        <v>6.1</v>
      </c>
      <c r="P316" s="17">
        <v>6.2</v>
      </c>
      <c r="Q316" s="17">
        <v>6.3</v>
      </c>
    </row>
    <row r="317" spans="1:17" ht="18" customHeight="1" x14ac:dyDescent="0.3">
      <c r="A317" s="57"/>
      <c r="B317" s="3" t="s">
        <v>22</v>
      </c>
      <c r="C317" s="56"/>
      <c r="D317" s="91"/>
      <c r="E317" s="17">
        <v>5</v>
      </c>
      <c r="F317" s="17">
        <v>5.0999999999999996</v>
      </c>
      <c r="G317" s="17">
        <v>5.2</v>
      </c>
      <c r="H317" s="17">
        <v>5.3</v>
      </c>
      <c r="I317" s="17">
        <v>5.4</v>
      </c>
      <c r="J317" s="17">
        <v>5.5</v>
      </c>
      <c r="K317" s="17">
        <v>5.6</v>
      </c>
      <c r="L317" s="17">
        <v>5.7</v>
      </c>
      <c r="M317" s="17">
        <v>5.8</v>
      </c>
      <c r="N317" s="17">
        <v>6.1</v>
      </c>
      <c r="O317" s="17">
        <v>6.2</v>
      </c>
      <c r="P317" s="17">
        <v>6.3</v>
      </c>
      <c r="Q317" s="17">
        <v>6.4</v>
      </c>
    </row>
    <row r="318" spans="1:17" ht="18" customHeight="1" x14ac:dyDescent="0.3">
      <c r="A318" s="57"/>
      <c r="B318" s="3" t="s">
        <v>23</v>
      </c>
      <c r="C318" s="56"/>
      <c r="D318" s="92"/>
      <c r="E318" s="17">
        <v>5.0999999999999996</v>
      </c>
      <c r="F318" s="17">
        <v>5.2</v>
      </c>
      <c r="G318" s="17">
        <v>5.3</v>
      </c>
      <c r="H318" s="17">
        <v>5.4</v>
      </c>
      <c r="I318" s="17">
        <v>5.5</v>
      </c>
      <c r="J318" s="17">
        <v>5.6</v>
      </c>
      <c r="K318" s="17">
        <v>5.7</v>
      </c>
      <c r="L318" s="17">
        <v>5.8</v>
      </c>
      <c r="M318" s="17">
        <v>5.9</v>
      </c>
      <c r="N318" s="17">
        <v>6.2</v>
      </c>
      <c r="O318" s="17">
        <v>6.3</v>
      </c>
      <c r="P318" s="17">
        <v>6.4</v>
      </c>
      <c r="Q318" s="17">
        <v>6.5</v>
      </c>
    </row>
    <row r="319" spans="1:17" x14ac:dyDescent="0.3">
      <c r="A319" s="35" t="s">
        <v>145</v>
      </c>
      <c r="B319" s="56" t="s">
        <v>200</v>
      </c>
      <c r="C319" s="56"/>
      <c r="D319" s="56"/>
      <c r="E319" s="56"/>
      <c r="F319" s="56"/>
      <c r="G319" s="56"/>
      <c r="H319" s="56"/>
      <c r="I319" s="56"/>
      <c r="J319" s="56"/>
      <c r="K319" s="56"/>
      <c r="L319" s="56"/>
      <c r="M319" s="56"/>
      <c r="N319" s="56"/>
      <c r="O319" s="56"/>
      <c r="P319" s="56"/>
      <c r="Q319" s="56"/>
    </row>
    <row r="320" spans="1:17" ht="135" customHeight="1" x14ac:dyDescent="0.3">
      <c r="A320" s="35"/>
      <c r="B320" s="74" t="s">
        <v>230</v>
      </c>
      <c r="C320" s="74"/>
      <c r="D320" s="74"/>
      <c r="E320" s="74"/>
      <c r="F320" s="74"/>
      <c r="G320" s="74"/>
      <c r="H320" s="74"/>
      <c r="I320" s="74"/>
      <c r="J320" s="74"/>
      <c r="K320" s="74"/>
      <c r="L320" s="74"/>
      <c r="M320" s="74"/>
      <c r="N320" s="74"/>
      <c r="O320" s="74"/>
      <c r="P320" s="74"/>
      <c r="Q320" s="74"/>
    </row>
    <row r="321" spans="1:17" ht="75" customHeight="1" x14ac:dyDescent="0.3">
      <c r="A321" s="57" t="s">
        <v>146</v>
      </c>
      <c r="B321" s="3" t="s">
        <v>293</v>
      </c>
      <c r="C321" s="5"/>
      <c r="D321" s="12"/>
      <c r="E321" s="35"/>
      <c r="F321" s="35"/>
      <c r="G321" s="40"/>
      <c r="H321" s="40"/>
      <c r="I321" s="40"/>
      <c r="J321" s="40"/>
      <c r="K321" s="35"/>
      <c r="L321" s="35"/>
      <c r="M321" s="40"/>
      <c r="N321" s="40"/>
      <c r="O321" s="40"/>
      <c r="P321" s="35"/>
      <c r="Q321" s="41"/>
    </row>
    <row r="322" spans="1:17" x14ac:dyDescent="0.3">
      <c r="A322" s="57"/>
      <c r="B322" s="3" t="s">
        <v>20</v>
      </c>
      <c r="C322" s="56" t="s">
        <v>147</v>
      </c>
      <c r="D322" s="93">
        <v>337.1</v>
      </c>
      <c r="E322" s="44">
        <v>337.1</v>
      </c>
      <c r="F322" s="44">
        <v>343.84200000000004</v>
      </c>
      <c r="G322" s="44">
        <v>350.71884000000006</v>
      </c>
      <c r="H322" s="44">
        <v>357.73321680000004</v>
      </c>
      <c r="I322" s="44">
        <v>361.31054896800003</v>
      </c>
      <c r="J322" s="44">
        <v>364.92365445768002</v>
      </c>
      <c r="K322" s="44">
        <v>368.57289100225682</v>
      </c>
      <c r="L322" s="44">
        <v>372.25861991227941</v>
      </c>
      <c r="M322" s="44">
        <v>375.98120611140223</v>
      </c>
      <c r="N322" s="44">
        <v>379.74101817251625</v>
      </c>
      <c r="O322" s="44">
        <v>383.53842835424143</v>
      </c>
      <c r="P322" s="44">
        <v>387.37381263778383</v>
      </c>
      <c r="Q322" s="44">
        <v>391.24755076416164</v>
      </c>
    </row>
    <row r="323" spans="1:17" x14ac:dyDescent="0.3">
      <c r="A323" s="57"/>
      <c r="B323" s="3" t="s">
        <v>22</v>
      </c>
      <c r="C323" s="56"/>
      <c r="D323" s="93"/>
      <c r="E323" s="44">
        <v>342</v>
      </c>
      <c r="F323" s="44">
        <v>348.84</v>
      </c>
      <c r="G323" s="44">
        <v>352.32839999999999</v>
      </c>
      <c r="H323" s="44">
        <v>359.37496799999997</v>
      </c>
      <c r="I323" s="44">
        <v>366.56246735999997</v>
      </c>
      <c r="J323" s="44">
        <v>373.89371670719999</v>
      </c>
      <c r="K323" s="44">
        <v>377.63265387427197</v>
      </c>
      <c r="L323" s="44">
        <v>381.40898041301466</v>
      </c>
      <c r="M323" s="44">
        <v>385.22307021714482</v>
      </c>
      <c r="N323" s="44">
        <v>389.07530091931625</v>
      </c>
      <c r="O323" s="44">
        <v>392.96605392850944</v>
      </c>
      <c r="P323" s="44">
        <v>396.89571446779451</v>
      </c>
      <c r="Q323" s="44">
        <v>400.86467161247248</v>
      </c>
    </row>
    <row r="324" spans="1:17" x14ac:dyDescent="0.3">
      <c r="A324" s="57"/>
      <c r="B324" s="3" t="s">
        <v>23</v>
      </c>
      <c r="C324" s="56"/>
      <c r="D324" s="93"/>
      <c r="E324" s="44">
        <v>347</v>
      </c>
      <c r="F324" s="44">
        <v>352</v>
      </c>
      <c r="G324" s="44">
        <v>362.56</v>
      </c>
      <c r="H324" s="44">
        <v>371.62400000000002</v>
      </c>
      <c r="I324" s="44">
        <v>380.91460000000001</v>
      </c>
      <c r="J324" s="44">
        <v>390.43746500000003</v>
      </c>
      <c r="K324" s="44">
        <v>400.19840162500003</v>
      </c>
      <c r="L324" s="44">
        <v>432.21427375500002</v>
      </c>
      <c r="M324" s="44">
        <v>464.63034428662502</v>
      </c>
      <c r="N324" s="44">
        <v>499.47762010812187</v>
      </c>
      <c r="O324" s="44">
        <v>536.93844161623099</v>
      </c>
      <c r="P324" s="44">
        <v>577.20882473744837</v>
      </c>
      <c r="Q324" s="44">
        <v>620.49948659275697</v>
      </c>
    </row>
    <row r="325" spans="1:17" ht="37.5" x14ac:dyDescent="0.3">
      <c r="A325" s="57" t="s">
        <v>148</v>
      </c>
      <c r="B325" s="3" t="s">
        <v>149</v>
      </c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41"/>
    </row>
    <row r="326" spans="1:17" x14ac:dyDescent="0.3">
      <c r="A326" s="57"/>
      <c r="B326" s="3" t="s">
        <v>20</v>
      </c>
      <c r="C326" s="56" t="s">
        <v>138</v>
      </c>
      <c r="D326" s="82">
        <v>55.8</v>
      </c>
      <c r="E326" s="41">
        <v>55.8</v>
      </c>
      <c r="F326" s="41">
        <v>55.9116</v>
      </c>
      <c r="G326" s="41">
        <v>56.023423200000003</v>
      </c>
      <c r="H326" s="41">
        <v>56.135470046400002</v>
      </c>
      <c r="I326" s="41">
        <v>56.247740986492801</v>
      </c>
      <c r="J326" s="41">
        <v>56.360236468465786</v>
      </c>
      <c r="K326" s="41">
        <v>56.472956941402714</v>
      </c>
      <c r="L326" s="41">
        <v>56.868267639992531</v>
      </c>
      <c r="M326" s="41">
        <v>57.26634551347248</v>
      </c>
      <c r="N326" s="41">
        <v>57.66720993206679</v>
      </c>
      <c r="O326" s="41">
        <v>58.070880401591261</v>
      </c>
      <c r="P326" s="41">
        <v>58.477376564402398</v>
      </c>
      <c r="Q326" s="41">
        <v>58.886718200353215</v>
      </c>
    </row>
    <row r="327" spans="1:17" ht="18" customHeight="1" x14ac:dyDescent="0.3">
      <c r="A327" s="57"/>
      <c r="B327" s="3" t="s">
        <v>22</v>
      </c>
      <c r="C327" s="56"/>
      <c r="D327" s="82"/>
      <c r="E327" s="41">
        <v>56.5</v>
      </c>
      <c r="F327" s="41">
        <v>56.669499999999999</v>
      </c>
      <c r="G327" s="41">
        <v>56.839508500000001</v>
      </c>
      <c r="H327" s="41">
        <v>57.010027025500001</v>
      </c>
      <c r="I327" s="41">
        <v>57.181057106576503</v>
      </c>
      <c r="J327" s="41">
        <v>57.352600277896229</v>
      </c>
      <c r="K327" s="41">
        <v>57.524658078729921</v>
      </c>
      <c r="L327" s="41">
        <v>57.869806027202301</v>
      </c>
      <c r="M327" s="41">
        <v>58.217024863365516</v>
      </c>
      <c r="N327" s="41">
        <v>58.566327012545706</v>
      </c>
      <c r="O327" s="41">
        <v>58.917724974620981</v>
      </c>
      <c r="P327" s="41">
        <v>59.271231324468708</v>
      </c>
      <c r="Q327" s="41">
        <v>59.626858712415519</v>
      </c>
    </row>
    <row r="328" spans="1:17" ht="18" customHeight="1" x14ac:dyDescent="0.3">
      <c r="A328" s="57"/>
      <c r="B328" s="3" t="s">
        <v>23</v>
      </c>
      <c r="C328" s="56"/>
      <c r="D328" s="82"/>
      <c r="E328" s="41">
        <v>57.5</v>
      </c>
      <c r="F328" s="41">
        <v>57.873750000000001</v>
      </c>
      <c r="G328" s="41">
        <v>58.336739999999999</v>
      </c>
      <c r="H328" s="41">
        <v>58.803433919999996</v>
      </c>
      <c r="I328" s="41">
        <v>59.273861391359993</v>
      </c>
      <c r="J328" s="41">
        <v>59.866600005273597</v>
      </c>
      <c r="K328" s="41">
        <v>60.465266005326335</v>
      </c>
      <c r="L328" s="41">
        <v>64.093181965645911</v>
      </c>
      <c r="M328" s="41">
        <v>67.938772883584662</v>
      </c>
      <c r="N328" s="41">
        <v>72.01509925659974</v>
      </c>
      <c r="O328" s="41">
        <v>76.336005211995726</v>
      </c>
      <c r="P328" s="41">
        <v>80.916165524715467</v>
      </c>
      <c r="Q328" s="41">
        <v>85.771135456198394</v>
      </c>
    </row>
    <row r="329" spans="1:17" ht="74.25" customHeight="1" x14ac:dyDescent="0.3">
      <c r="A329" s="57" t="s">
        <v>150</v>
      </c>
      <c r="B329" s="3" t="s">
        <v>281</v>
      </c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41"/>
    </row>
    <row r="330" spans="1:17" x14ac:dyDescent="0.3">
      <c r="A330" s="57"/>
      <c r="B330" s="3" t="s">
        <v>20</v>
      </c>
      <c r="C330" s="56" t="s">
        <v>282</v>
      </c>
      <c r="D330" s="83">
        <v>2.5</v>
      </c>
      <c r="E330" s="41">
        <v>4.7</v>
      </c>
      <c r="F330" s="41">
        <v>4.7</v>
      </c>
      <c r="G330" s="41">
        <v>4.7</v>
      </c>
      <c r="H330" s="41">
        <v>4.7</v>
      </c>
      <c r="I330" s="41">
        <v>4.7</v>
      </c>
      <c r="J330" s="41">
        <v>4.7</v>
      </c>
      <c r="K330" s="41">
        <v>4.7</v>
      </c>
      <c r="L330" s="41">
        <v>4.7</v>
      </c>
      <c r="M330" s="41">
        <v>4.7</v>
      </c>
      <c r="N330" s="41">
        <v>4.7</v>
      </c>
      <c r="O330" s="41">
        <v>4.7</v>
      </c>
      <c r="P330" s="41">
        <v>4.7</v>
      </c>
      <c r="Q330" s="41">
        <v>4.7</v>
      </c>
    </row>
    <row r="331" spans="1:17" x14ac:dyDescent="0.3">
      <c r="A331" s="57"/>
      <c r="B331" s="3" t="s">
        <v>22</v>
      </c>
      <c r="C331" s="56"/>
      <c r="D331" s="83"/>
      <c r="E331" s="41">
        <v>6</v>
      </c>
      <c r="F331" s="41">
        <v>6</v>
      </c>
      <c r="G331" s="41">
        <v>6.1</v>
      </c>
      <c r="H331" s="41">
        <v>6.2</v>
      </c>
      <c r="I331" s="41">
        <v>6.2</v>
      </c>
      <c r="J331" s="41">
        <v>6.3</v>
      </c>
      <c r="K331" s="41">
        <v>6.4</v>
      </c>
      <c r="L331" s="41">
        <v>6.5</v>
      </c>
      <c r="M331" s="41">
        <v>6.8</v>
      </c>
      <c r="N331" s="41">
        <v>7</v>
      </c>
      <c r="O331" s="41">
        <v>7</v>
      </c>
      <c r="P331" s="41">
        <v>7</v>
      </c>
      <c r="Q331" s="41">
        <v>7</v>
      </c>
    </row>
    <row r="332" spans="1:17" x14ac:dyDescent="0.3">
      <c r="A332" s="57"/>
      <c r="B332" s="3" t="s">
        <v>23</v>
      </c>
      <c r="C332" s="56"/>
      <c r="D332" s="83"/>
      <c r="E332" s="41">
        <v>6</v>
      </c>
      <c r="F332" s="41">
        <v>6.1</v>
      </c>
      <c r="G332" s="41">
        <v>6.2</v>
      </c>
      <c r="H332" s="41">
        <v>6.3</v>
      </c>
      <c r="I332" s="41">
        <v>6.5</v>
      </c>
      <c r="J332" s="41">
        <v>7</v>
      </c>
      <c r="K332" s="41">
        <v>7.2</v>
      </c>
      <c r="L332" s="41">
        <v>7.5</v>
      </c>
      <c r="M332" s="41">
        <v>7.5</v>
      </c>
      <c r="N332" s="41">
        <v>7.5</v>
      </c>
      <c r="O332" s="41">
        <v>7.5</v>
      </c>
      <c r="P332" s="41">
        <v>7.5</v>
      </c>
      <c r="Q332" s="41">
        <v>7.5</v>
      </c>
    </row>
    <row r="333" spans="1:17" ht="39" customHeight="1" x14ac:dyDescent="0.3">
      <c r="A333" s="57" t="s">
        <v>151</v>
      </c>
      <c r="B333" s="3" t="s">
        <v>152</v>
      </c>
      <c r="C333" s="5"/>
      <c r="D333" s="12"/>
      <c r="E333" s="35"/>
      <c r="F333" s="35"/>
      <c r="G333" s="40"/>
      <c r="H333" s="40"/>
      <c r="I333" s="40"/>
      <c r="J333" s="40"/>
      <c r="K333" s="35"/>
      <c r="L333" s="35"/>
      <c r="M333" s="40"/>
      <c r="N333" s="40"/>
      <c r="O333" s="40"/>
      <c r="P333" s="35"/>
      <c r="Q333" s="41"/>
    </row>
    <row r="334" spans="1:17" x14ac:dyDescent="0.3">
      <c r="A334" s="57"/>
      <c r="B334" s="3" t="s">
        <v>20</v>
      </c>
      <c r="C334" s="56" t="s">
        <v>147</v>
      </c>
      <c r="D334" s="56">
        <v>141.19999999999999</v>
      </c>
      <c r="E334" s="41">
        <v>124.7</v>
      </c>
      <c r="F334" s="41">
        <f>E334*0.015+E334</f>
        <v>126.57050000000001</v>
      </c>
      <c r="G334" s="41">
        <f>F334*0.015+F334</f>
        <v>128.46905750000002</v>
      </c>
      <c r="H334" s="41">
        <f>G334*0.015+G334</f>
        <v>130.39609336250001</v>
      </c>
      <c r="I334" s="41">
        <f>H334*0.015+H334</f>
        <v>132.35203476293751</v>
      </c>
      <c r="J334" s="41">
        <f>I334*0.015+I334</f>
        <v>134.33731528438156</v>
      </c>
      <c r="K334" s="41">
        <f t="shared" ref="K334:K335" si="3">J334*0.015+J334</f>
        <v>136.35237501364728</v>
      </c>
      <c r="L334" s="41">
        <f t="shared" ref="L334:L335" si="4">K334*0.015+K334</f>
        <v>138.39766063885199</v>
      </c>
      <c r="M334" s="41">
        <f t="shared" ref="M334:M335" si="5">L334*0.015+L334</f>
        <v>140.47362554843477</v>
      </c>
      <c r="N334" s="41">
        <f t="shared" ref="N334:N335" si="6">M334*0.015+M334</f>
        <v>142.5807299316613</v>
      </c>
      <c r="O334" s="41">
        <f t="shared" ref="O334:O335" si="7">N334*0.015+N334</f>
        <v>144.71944088063623</v>
      </c>
      <c r="P334" s="41">
        <f t="shared" ref="P334:P335" si="8">O334*0.015+O334</f>
        <v>146.89023249384576</v>
      </c>
      <c r="Q334" s="41">
        <f t="shared" ref="Q334:Q335" si="9">P334*0.015+P334</f>
        <v>149.09358598125345</v>
      </c>
    </row>
    <row r="335" spans="1:17" x14ac:dyDescent="0.3">
      <c r="A335" s="57"/>
      <c r="B335" s="3" t="s">
        <v>22</v>
      </c>
      <c r="C335" s="56"/>
      <c r="D335" s="56"/>
      <c r="E335" s="41">
        <f t="shared" ref="E335:E336" si="10">E334*0.03+E334</f>
        <v>128.441</v>
      </c>
      <c r="F335" s="41">
        <f t="shared" ref="F335:F336" si="11">E335*0.01+E335</f>
        <v>129.72541000000001</v>
      </c>
      <c r="G335" s="41">
        <f>F335*0.01+F335</f>
        <v>131.02266410000001</v>
      </c>
      <c r="H335" s="41">
        <f>G335*0.01+G335</f>
        <v>132.33289074100003</v>
      </c>
      <c r="I335" s="41">
        <f>H335*0.01+H335</f>
        <v>133.65621964841003</v>
      </c>
      <c r="J335" s="41">
        <f>I335*0.01+I335</f>
        <v>134.99278184489413</v>
      </c>
      <c r="K335" s="41">
        <f t="shared" si="3"/>
        <v>137.01767357256753</v>
      </c>
      <c r="L335" s="41">
        <f t="shared" si="4"/>
        <v>139.07293867615604</v>
      </c>
      <c r="M335" s="41">
        <f t="shared" si="5"/>
        <v>141.15903275629839</v>
      </c>
      <c r="N335" s="41">
        <f t="shared" si="6"/>
        <v>143.27641824764285</v>
      </c>
      <c r="O335" s="41">
        <f t="shared" si="7"/>
        <v>145.4255645213575</v>
      </c>
      <c r="P335" s="41">
        <f t="shared" si="8"/>
        <v>147.60694798917785</v>
      </c>
      <c r="Q335" s="41">
        <f t="shared" si="9"/>
        <v>149.82105220901553</v>
      </c>
    </row>
    <row r="336" spans="1:17" x14ac:dyDescent="0.3">
      <c r="A336" s="57"/>
      <c r="B336" s="3" t="s">
        <v>23</v>
      </c>
      <c r="C336" s="56"/>
      <c r="D336" s="56"/>
      <c r="E336" s="41">
        <f t="shared" si="10"/>
        <v>132.29423</v>
      </c>
      <c r="F336" s="41">
        <f t="shared" si="11"/>
        <v>133.61717229999999</v>
      </c>
      <c r="G336" s="41">
        <f t="shared" ref="G336:Q336" si="12">F336*0.012+F336</f>
        <v>135.22057836759998</v>
      </c>
      <c r="H336" s="41">
        <f t="shared" si="12"/>
        <v>136.84322530801117</v>
      </c>
      <c r="I336" s="41">
        <f t="shared" si="12"/>
        <v>138.4853440117073</v>
      </c>
      <c r="J336" s="41">
        <f t="shared" si="12"/>
        <v>140.14716813984779</v>
      </c>
      <c r="K336" s="41">
        <f t="shared" si="12"/>
        <v>141.82893415752596</v>
      </c>
      <c r="L336" s="41">
        <f t="shared" si="12"/>
        <v>143.53088136741627</v>
      </c>
      <c r="M336" s="41">
        <f t="shared" si="12"/>
        <v>145.25325194382526</v>
      </c>
      <c r="N336" s="41">
        <f t="shared" si="12"/>
        <v>146.99629096715117</v>
      </c>
      <c r="O336" s="41">
        <f t="shared" si="12"/>
        <v>148.760246458757</v>
      </c>
      <c r="P336" s="41">
        <f t="shared" si="12"/>
        <v>150.54536941626208</v>
      </c>
      <c r="Q336" s="41">
        <f t="shared" si="12"/>
        <v>152.35191384925722</v>
      </c>
    </row>
    <row r="337" spans="1:17" ht="37.5" customHeight="1" x14ac:dyDescent="0.3">
      <c r="A337" s="57" t="s">
        <v>153</v>
      </c>
      <c r="B337" s="3" t="s">
        <v>154</v>
      </c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41"/>
    </row>
    <row r="338" spans="1:17" ht="18.75" customHeight="1" x14ac:dyDescent="0.3">
      <c r="A338" s="57"/>
      <c r="B338" s="3" t="s">
        <v>20</v>
      </c>
      <c r="C338" s="84" t="s">
        <v>241</v>
      </c>
      <c r="D338" s="79">
        <v>2.93</v>
      </c>
      <c r="E338" s="42">
        <v>2.9369999999999998</v>
      </c>
      <c r="F338" s="42">
        <v>2.944</v>
      </c>
      <c r="G338" s="42">
        <v>2.952</v>
      </c>
      <c r="H338" s="42">
        <v>2.9590000000000001</v>
      </c>
      <c r="I338" s="42">
        <v>2.9670000000000001</v>
      </c>
      <c r="J338" s="42">
        <v>2.9750000000000001</v>
      </c>
      <c r="K338" s="42">
        <v>2.9830000000000001</v>
      </c>
      <c r="L338" s="42">
        <v>2.9910000000000001</v>
      </c>
      <c r="M338" s="42">
        <v>2.9990000000000001</v>
      </c>
      <c r="N338" s="42">
        <v>3.008</v>
      </c>
      <c r="O338" s="42">
        <v>3.016</v>
      </c>
      <c r="P338" s="42">
        <v>3.024</v>
      </c>
      <c r="Q338" s="42">
        <v>3.0329999999999999</v>
      </c>
    </row>
    <row r="339" spans="1:17" x14ac:dyDescent="0.3">
      <c r="A339" s="57"/>
      <c r="B339" s="3" t="s">
        <v>22</v>
      </c>
      <c r="C339" s="85"/>
      <c r="D339" s="80"/>
      <c r="E339" s="42">
        <v>2.9449999999999998</v>
      </c>
      <c r="F339" s="42">
        <v>2.9590000000000001</v>
      </c>
      <c r="G339" s="42">
        <v>2.9740000000000002</v>
      </c>
      <c r="H339" s="42">
        <v>2.992</v>
      </c>
      <c r="I339" s="42">
        <v>3.01</v>
      </c>
      <c r="J339" s="42">
        <v>3.028</v>
      </c>
      <c r="K339" s="42">
        <v>3.0489999999999999</v>
      </c>
      <c r="L339" s="42">
        <v>3.0710000000000002</v>
      </c>
      <c r="M339" s="42">
        <v>3.0920000000000001</v>
      </c>
      <c r="N339" s="42">
        <v>3.117</v>
      </c>
      <c r="O339" s="42">
        <v>3.1419999999999999</v>
      </c>
      <c r="P339" s="42">
        <v>3.1669999999999998</v>
      </c>
      <c r="Q339" s="42">
        <v>3.1920000000000002</v>
      </c>
    </row>
    <row r="340" spans="1:17" x14ac:dyDescent="0.3">
      <c r="A340" s="57"/>
      <c r="B340" s="3" t="s">
        <v>23</v>
      </c>
      <c r="C340" s="86"/>
      <c r="D340" s="81"/>
      <c r="E340" s="42">
        <v>2.9590000000000001</v>
      </c>
      <c r="F340" s="42">
        <v>2.9889999999999999</v>
      </c>
      <c r="G340" s="42">
        <v>3.0219999999999998</v>
      </c>
      <c r="H340" s="42">
        <v>3.0550000000000002</v>
      </c>
      <c r="I340" s="42">
        <v>3.0920000000000001</v>
      </c>
      <c r="J340" s="42">
        <v>3.129</v>
      </c>
      <c r="K340" s="42">
        <v>3.169</v>
      </c>
      <c r="L340" s="42">
        <v>3.2109999999999999</v>
      </c>
      <c r="M340" s="42">
        <v>3.2559999999999998</v>
      </c>
      <c r="N340" s="42">
        <v>3.3010000000000002</v>
      </c>
      <c r="O340" s="42">
        <v>3.351</v>
      </c>
      <c r="P340" s="42">
        <v>3.4009999999999998</v>
      </c>
      <c r="Q340" s="42">
        <v>3.4550000000000001</v>
      </c>
    </row>
    <row r="341" spans="1:17" ht="92.25" customHeight="1" x14ac:dyDescent="0.3">
      <c r="A341" s="57" t="s">
        <v>155</v>
      </c>
      <c r="B341" s="3" t="s">
        <v>285</v>
      </c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41"/>
    </row>
    <row r="342" spans="1:17" x14ac:dyDescent="0.3">
      <c r="A342" s="57"/>
      <c r="B342" s="3" t="s">
        <v>20</v>
      </c>
      <c r="C342" s="56" t="s">
        <v>147</v>
      </c>
      <c r="D342" s="82">
        <v>2.8</v>
      </c>
      <c r="E342" s="41">
        <v>1.9</v>
      </c>
      <c r="F342" s="41">
        <v>2</v>
      </c>
      <c r="G342" s="41">
        <v>2</v>
      </c>
      <c r="H342" s="41">
        <v>2</v>
      </c>
      <c r="I342" s="41">
        <v>2</v>
      </c>
      <c r="J342" s="41">
        <v>2.5</v>
      </c>
      <c r="K342" s="41">
        <v>2.5</v>
      </c>
      <c r="L342" s="41">
        <v>2.5</v>
      </c>
      <c r="M342" s="41">
        <v>2.5</v>
      </c>
      <c r="N342" s="41">
        <v>2.5</v>
      </c>
      <c r="O342" s="41">
        <v>2.5</v>
      </c>
      <c r="P342" s="41">
        <v>2.8</v>
      </c>
      <c r="Q342" s="41">
        <v>2.8</v>
      </c>
    </row>
    <row r="343" spans="1:17" x14ac:dyDescent="0.3">
      <c r="A343" s="57"/>
      <c r="B343" s="3" t="s">
        <v>22</v>
      </c>
      <c r="C343" s="56"/>
      <c r="D343" s="82"/>
      <c r="E343" s="41">
        <v>2.2000000000000002</v>
      </c>
      <c r="F343" s="41">
        <v>2.25</v>
      </c>
      <c r="G343" s="41">
        <v>2.2999999999999998</v>
      </c>
      <c r="H343" s="41">
        <v>2.35</v>
      </c>
      <c r="I343" s="41">
        <v>2.4</v>
      </c>
      <c r="J343" s="41">
        <v>2.4500000000000002</v>
      </c>
      <c r="K343" s="41">
        <v>2.5</v>
      </c>
      <c r="L343" s="41">
        <v>2.5499999999999998</v>
      </c>
      <c r="M343" s="41">
        <v>2.6</v>
      </c>
      <c r="N343" s="41">
        <v>2.65</v>
      </c>
      <c r="O343" s="41">
        <v>2.7</v>
      </c>
      <c r="P343" s="41">
        <v>2.75</v>
      </c>
      <c r="Q343" s="41">
        <v>3</v>
      </c>
    </row>
    <row r="344" spans="1:17" x14ac:dyDescent="0.3">
      <c r="A344" s="57"/>
      <c r="B344" s="3" t="s">
        <v>23</v>
      </c>
      <c r="C344" s="56"/>
      <c r="D344" s="82"/>
      <c r="E344" s="41">
        <v>2.4</v>
      </c>
      <c r="F344" s="41">
        <v>3.5</v>
      </c>
      <c r="G344" s="41">
        <v>3.6</v>
      </c>
      <c r="H344" s="41">
        <v>3.7</v>
      </c>
      <c r="I344" s="41">
        <v>3.8</v>
      </c>
      <c r="J344" s="41">
        <v>3.9</v>
      </c>
      <c r="K344" s="41">
        <v>4</v>
      </c>
      <c r="L344" s="41">
        <v>4.05</v>
      </c>
      <c r="M344" s="41">
        <v>4.0999999999999996</v>
      </c>
      <c r="N344" s="41">
        <v>4.1500000000000004</v>
      </c>
      <c r="O344" s="41">
        <v>4.2</v>
      </c>
      <c r="P344" s="41">
        <v>4.25</v>
      </c>
      <c r="Q344" s="41">
        <v>4.3</v>
      </c>
    </row>
    <row r="345" spans="1:17" ht="21" customHeight="1" x14ac:dyDescent="0.3">
      <c r="A345" s="35" t="s">
        <v>156</v>
      </c>
      <c r="B345" s="56" t="s">
        <v>201</v>
      </c>
      <c r="C345" s="56"/>
      <c r="D345" s="56"/>
      <c r="E345" s="56"/>
      <c r="F345" s="56"/>
      <c r="G345" s="56"/>
      <c r="H345" s="56"/>
      <c r="I345" s="56"/>
      <c r="J345" s="56"/>
      <c r="K345" s="56"/>
      <c r="L345" s="56"/>
      <c r="M345" s="56"/>
      <c r="N345" s="56"/>
      <c r="O345" s="56"/>
      <c r="P345" s="56"/>
      <c r="Q345" s="56"/>
    </row>
    <row r="346" spans="1:17" ht="133.5" customHeight="1" x14ac:dyDescent="0.3">
      <c r="A346" s="35"/>
      <c r="B346" s="74" t="s">
        <v>157</v>
      </c>
      <c r="C346" s="74"/>
      <c r="D346" s="74"/>
      <c r="E346" s="74"/>
      <c r="F346" s="74"/>
      <c r="G346" s="74"/>
      <c r="H346" s="74"/>
      <c r="I346" s="74"/>
      <c r="J346" s="74"/>
      <c r="K346" s="74"/>
      <c r="L346" s="74"/>
      <c r="M346" s="74"/>
      <c r="N346" s="74"/>
      <c r="O346" s="74"/>
      <c r="P346" s="74"/>
      <c r="Q346" s="74"/>
    </row>
    <row r="347" spans="1:17" ht="75" x14ac:dyDescent="0.3">
      <c r="A347" s="57" t="s">
        <v>158</v>
      </c>
      <c r="B347" s="3" t="s">
        <v>159</v>
      </c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41"/>
    </row>
    <row r="348" spans="1:17" x14ac:dyDescent="0.3">
      <c r="A348" s="57"/>
      <c r="B348" s="3" t="s">
        <v>20</v>
      </c>
      <c r="C348" s="56" t="s">
        <v>263</v>
      </c>
      <c r="D348" s="82">
        <v>10</v>
      </c>
      <c r="E348" s="41">
        <v>9</v>
      </c>
      <c r="F348" s="41">
        <v>9</v>
      </c>
      <c r="G348" s="41">
        <v>10</v>
      </c>
      <c r="H348" s="41">
        <v>10</v>
      </c>
      <c r="I348" s="41">
        <v>10</v>
      </c>
      <c r="J348" s="41">
        <v>11</v>
      </c>
      <c r="K348" s="41">
        <v>12</v>
      </c>
      <c r="L348" s="41">
        <v>13</v>
      </c>
      <c r="M348" s="41">
        <v>13</v>
      </c>
      <c r="N348" s="41">
        <v>14</v>
      </c>
      <c r="O348" s="41">
        <v>15</v>
      </c>
      <c r="P348" s="41">
        <v>15</v>
      </c>
      <c r="Q348" s="41">
        <v>15</v>
      </c>
    </row>
    <row r="349" spans="1:17" x14ac:dyDescent="0.3">
      <c r="A349" s="57"/>
      <c r="B349" s="3" t="s">
        <v>22</v>
      </c>
      <c r="C349" s="56"/>
      <c r="D349" s="82"/>
      <c r="E349" s="41">
        <v>10</v>
      </c>
      <c r="F349" s="41">
        <v>10.5</v>
      </c>
      <c r="G349" s="41">
        <v>11</v>
      </c>
      <c r="H349" s="41">
        <v>11</v>
      </c>
      <c r="I349" s="41">
        <v>12</v>
      </c>
      <c r="J349" s="41">
        <v>13</v>
      </c>
      <c r="K349" s="41">
        <v>14</v>
      </c>
      <c r="L349" s="41">
        <v>14</v>
      </c>
      <c r="M349" s="41">
        <v>14</v>
      </c>
      <c r="N349" s="41">
        <v>15</v>
      </c>
      <c r="O349" s="41">
        <v>17</v>
      </c>
      <c r="P349" s="41">
        <v>18</v>
      </c>
      <c r="Q349" s="41">
        <v>18</v>
      </c>
    </row>
    <row r="350" spans="1:17" x14ac:dyDescent="0.3">
      <c r="A350" s="57"/>
      <c r="B350" s="3" t="s">
        <v>23</v>
      </c>
      <c r="C350" s="56"/>
      <c r="D350" s="82"/>
      <c r="E350" s="41">
        <v>11</v>
      </c>
      <c r="F350" s="41">
        <v>10.5</v>
      </c>
      <c r="G350" s="41">
        <v>11</v>
      </c>
      <c r="H350" s="41">
        <v>12</v>
      </c>
      <c r="I350" s="41">
        <v>13</v>
      </c>
      <c r="J350" s="41">
        <v>14</v>
      </c>
      <c r="K350" s="41">
        <v>15</v>
      </c>
      <c r="L350" s="41">
        <v>15</v>
      </c>
      <c r="M350" s="41">
        <v>15</v>
      </c>
      <c r="N350" s="41">
        <v>17</v>
      </c>
      <c r="O350" s="41">
        <v>19</v>
      </c>
      <c r="P350" s="41">
        <v>19</v>
      </c>
      <c r="Q350" s="41">
        <v>20</v>
      </c>
    </row>
    <row r="351" spans="1:17" ht="64.5" customHeight="1" x14ac:dyDescent="0.3">
      <c r="A351" s="57" t="s">
        <v>160</v>
      </c>
      <c r="B351" s="3" t="s">
        <v>291</v>
      </c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41"/>
    </row>
    <row r="352" spans="1:17" x14ac:dyDescent="0.3">
      <c r="A352" s="57"/>
      <c r="B352" s="3" t="s">
        <v>20</v>
      </c>
      <c r="C352" s="56" t="s">
        <v>309</v>
      </c>
      <c r="D352" s="83">
        <v>3.52</v>
      </c>
      <c r="E352" s="42">
        <v>3.55</v>
      </c>
      <c r="F352" s="42">
        <v>3.7</v>
      </c>
      <c r="G352" s="42">
        <v>3.9</v>
      </c>
      <c r="H352" s="42">
        <v>4.0999999999999996</v>
      </c>
      <c r="I352" s="42">
        <v>4.3</v>
      </c>
      <c r="J352" s="42">
        <v>4.5</v>
      </c>
      <c r="K352" s="42">
        <v>4.7</v>
      </c>
      <c r="L352" s="42">
        <v>4.9000000000000004</v>
      </c>
      <c r="M352" s="42">
        <v>5.0999999999999996</v>
      </c>
      <c r="N352" s="42">
        <v>5.3</v>
      </c>
      <c r="O352" s="42">
        <v>5.5</v>
      </c>
      <c r="P352" s="42">
        <v>5.7</v>
      </c>
      <c r="Q352" s="42">
        <v>5.9</v>
      </c>
    </row>
    <row r="353" spans="1:17" x14ac:dyDescent="0.3">
      <c r="A353" s="57"/>
      <c r="B353" s="3" t="s">
        <v>22</v>
      </c>
      <c r="C353" s="56"/>
      <c r="D353" s="83"/>
      <c r="E353" s="42">
        <v>3.6</v>
      </c>
      <c r="F353" s="42">
        <v>3.9</v>
      </c>
      <c r="G353" s="42">
        <v>4.2</v>
      </c>
      <c r="H353" s="42">
        <v>4.5</v>
      </c>
      <c r="I353" s="42">
        <v>4.8</v>
      </c>
      <c r="J353" s="42">
        <v>5.0999999999999996</v>
      </c>
      <c r="K353" s="42">
        <v>5.5</v>
      </c>
      <c r="L353" s="42">
        <v>5.7</v>
      </c>
      <c r="M353" s="42">
        <v>5.9</v>
      </c>
      <c r="N353" s="42">
        <v>6.1</v>
      </c>
      <c r="O353" s="42">
        <v>6.3</v>
      </c>
      <c r="P353" s="42">
        <v>6.5</v>
      </c>
      <c r="Q353" s="42">
        <v>6.7</v>
      </c>
    </row>
    <row r="354" spans="1:17" x14ac:dyDescent="0.3">
      <c r="A354" s="57"/>
      <c r="B354" s="3" t="s">
        <v>23</v>
      </c>
      <c r="C354" s="56"/>
      <c r="D354" s="83"/>
      <c r="E354" s="42">
        <v>3.62</v>
      </c>
      <c r="F354" s="42">
        <v>4.13</v>
      </c>
      <c r="G354" s="42">
        <v>4.4400000000000004</v>
      </c>
      <c r="H354" s="42">
        <v>4.75</v>
      </c>
      <c r="I354" s="42">
        <v>5.0599999999999996</v>
      </c>
      <c r="J354" s="42">
        <v>5.37</v>
      </c>
      <c r="K354" s="42">
        <v>5.71</v>
      </c>
      <c r="L354" s="42">
        <v>6.01</v>
      </c>
      <c r="M354" s="42">
        <v>6.29</v>
      </c>
      <c r="N354" s="42">
        <v>6.59</v>
      </c>
      <c r="O354" s="42">
        <v>6.89</v>
      </c>
      <c r="P354" s="42">
        <v>7.2</v>
      </c>
      <c r="Q354" s="42">
        <v>7.2</v>
      </c>
    </row>
    <row r="355" spans="1:17" ht="21" customHeight="1" x14ac:dyDescent="0.3">
      <c r="A355" s="57" t="s">
        <v>161</v>
      </c>
      <c r="B355" s="3" t="s">
        <v>162</v>
      </c>
      <c r="C355" s="3"/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</row>
    <row r="356" spans="1:17" x14ac:dyDescent="0.3">
      <c r="A356" s="57"/>
      <c r="B356" s="3" t="s">
        <v>20</v>
      </c>
      <c r="C356" s="56" t="s">
        <v>30</v>
      </c>
      <c r="D356" s="82">
        <v>3.3</v>
      </c>
      <c r="E356" s="41">
        <v>3.5</v>
      </c>
      <c r="F356" s="41">
        <v>3.5</v>
      </c>
      <c r="G356" s="41">
        <v>3.4</v>
      </c>
      <c r="H356" s="41">
        <v>3.3</v>
      </c>
      <c r="I356" s="41">
        <v>3.3</v>
      </c>
      <c r="J356" s="41">
        <v>3.2</v>
      </c>
      <c r="K356" s="41">
        <v>3</v>
      </c>
      <c r="L356" s="41">
        <v>3</v>
      </c>
      <c r="M356" s="41">
        <v>3</v>
      </c>
      <c r="N356" s="41">
        <v>2.9</v>
      </c>
      <c r="O356" s="41">
        <v>2.8</v>
      </c>
      <c r="P356" s="41">
        <v>2.6</v>
      </c>
      <c r="Q356" s="41">
        <v>2.5</v>
      </c>
    </row>
    <row r="357" spans="1:17" x14ac:dyDescent="0.3">
      <c r="A357" s="57"/>
      <c r="B357" s="3" t="s">
        <v>22</v>
      </c>
      <c r="C357" s="56"/>
      <c r="D357" s="82"/>
      <c r="E357" s="41">
        <v>3.3</v>
      </c>
      <c r="F357" s="41">
        <v>3.3</v>
      </c>
      <c r="G357" s="41">
        <v>3.2</v>
      </c>
      <c r="H357" s="41">
        <v>3</v>
      </c>
      <c r="I357" s="41">
        <v>2.8</v>
      </c>
      <c r="J357" s="41">
        <v>2.7</v>
      </c>
      <c r="K357" s="41">
        <v>2.7</v>
      </c>
      <c r="L357" s="41">
        <v>2.6</v>
      </c>
      <c r="M357" s="41">
        <v>2.6</v>
      </c>
      <c r="N357" s="41">
        <v>2.2999999999999998</v>
      </c>
      <c r="O357" s="41">
        <v>2</v>
      </c>
      <c r="P357" s="41">
        <v>2</v>
      </c>
      <c r="Q357" s="41">
        <v>1.9</v>
      </c>
    </row>
    <row r="358" spans="1:17" x14ac:dyDescent="0.3">
      <c r="A358" s="57"/>
      <c r="B358" s="3" t="s">
        <v>23</v>
      </c>
      <c r="C358" s="56"/>
      <c r="D358" s="82"/>
      <c r="E358" s="41">
        <v>3.2</v>
      </c>
      <c r="F358" s="41">
        <v>3.2</v>
      </c>
      <c r="G358" s="41">
        <v>3</v>
      </c>
      <c r="H358" s="41">
        <v>2.9</v>
      </c>
      <c r="I358" s="41">
        <v>2.7</v>
      </c>
      <c r="J358" s="41">
        <v>2.5</v>
      </c>
      <c r="K358" s="41">
        <v>2.5</v>
      </c>
      <c r="L358" s="41">
        <v>2.5</v>
      </c>
      <c r="M358" s="41">
        <v>2.5</v>
      </c>
      <c r="N358" s="41">
        <v>2</v>
      </c>
      <c r="O358" s="41">
        <v>1.8</v>
      </c>
      <c r="P358" s="41">
        <v>1.7</v>
      </c>
      <c r="Q358" s="41">
        <v>1.5</v>
      </c>
    </row>
    <row r="359" spans="1:17" ht="75" x14ac:dyDescent="0.3">
      <c r="A359" s="57" t="s">
        <v>163</v>
      </c>
      <c r="B359" s="3" t="s">
        <v>164</v>
      </c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41"/>
    </row>
    <row r="360" spans="1:17" x14ac:dyDescent="0.3">
      <c r="A360" s="57"/>
      <c r="B360" s="3" t="s">
        <v>20</v>
      </c>
      <c r="C360" s="56" t="s">
        <v>310</v>
      </c>
      <c r="D360" s="82">
        <v>89.04</v>
      </c>
      <c r="E360" s="41">
        <v>113.03100000000001</v>
      </c>
      <c r="F360" s="41">
        <v>115.387</v>
      </c>
      <c r="G360" s="41">
        <v>132.1165</v>
      </c>
      <c r="H360" s="41">
        <v>152.25650000000002</v>
      </c>
      <c r="I360" s="41">
        <v>181.773</v>
      </c>
      <c r="J360" s="41">
        <v>216.37199999999999</v>
      </c>
      <c r="K360" s="41">
        <v>252.03500000000003</v>
      </c>
      <c r="L360" s="41">
        <v>280.53500000000003</v>
      </c>
      <c r="M360" s="41">
        <v>309.03500000000003</v>
      </c>
      <c r="N360" s="41">
        <v>337.53500000000003</v>
      </c>
      <c r="O360" s="41">
        <v>366.03500000000003</v>
      </c>
      <c r="P360" s="41">
        <v>394.53500000000003</v>
      </c>
      <c r="Q360" s="41">
        <v>423.03500000000003</v>
      </c>
    </row>
    <row r="361" spans="1:17" x14ac:dyDescent="0.3">
      <c r="A361" s="57"/>
      <c r="B361" s="3" t="s">
        <v>22</v>
      </c>
      <c r="C361" s="56"/>
      <c r="D361" s="82"/>
      <c r="E361" s="41">
        <v>118.98</v>
      </c>
      <c r="F361" s="41">
        <v>121.46</v>
      </c>
      <c r="G361" s="41">
        <v>139.07</v>
      </c>
      <c r="H361" s="41">
        <v>160.27000000000001</v>
      </c>
      <c r="I361" s="41">
        <v>191.34</v>
      </c>
      <c r="J361" s="41">
        <v>227.76</v>
      </c>
      <c r="K361" s="41">
        <v>265.3</v>
      </c>
      <c r="L361" s="41">
        <v>295.3</v>
      </c>
      <c r="M361" s="41">
        <v>325.3</v>
      </c>
      <c r="N361" s="41">
        <v>355.3</v>
      </c>
      <c r="O361" s="41">
        <v>385.3</v>
      </c>
      <c r="P361" s="41">
        <v>415.3</v>
      </c>
      <c r="Q361" s="41">
        <v>445.3</v>
      </c>
    </row>
    <row r="362" spans="1:17" x14ac:dyDescent="0.3">
      <c r="A362" s="57"/>
      <c r="B362" s="3" t="s">
        <v>23</v>
      </c>
      <c r="C362" s="56"/>
      <c r="D362" s="82"/>
      <c r="E362" s="41">
        <v>121.3596</v>
      </c>
      <c r="F362" s="41">
        <v>123.88919999999999</v>
      </c>
      <c r="G362" s="41">
        <v>141.85139999999998</v>
      </c>
      <c r="H362" s="41">
        <v>163.47540000000001</v>
      </c>
      <c r="I362" s="41">
        <v>195.16679999999999</v>
      </c>
      <c r="J362" s="41">
        <v>232.3152</v>
      </c>
      <c r="K362" s="41">
        <v>270.60599999999999</v>
      </c>
      <c r="L362" s="41">
        <v>301.20600000000002</v>
      </c>
      <c r="M362" s="41">
        <v>331.80600000000004</v>
      </c>
      <c r="N362" s="41">
        <v>362.40600000000001</v>
      </c>
      <c r="O362" s="41">
        <v>393.00600000000003</v>
      </c>
      <c r="P362" s="41">
        <v>423.60599999999999</v>
      </c>
      <c r="Q362" s="41">
        <v>454.20600000000002</v>
      </c>
    </row>
    <row r="363" spans="1:17" x14ac:dyDescent="0.3">
      <c r="A363" s="57" t="s">
        <v>165</v>
      </c>
      <c r="B363" s="3" t="s">
        <v>166</v>
      </c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41"/>
    </row>
    <row r="364" spans="1:17" x14ac:dyDescent="0.3">
      <c r="A364" s="57"/>
      <c r="B364" s="3" t="s">
        <v>20</v>
      </c>
      <c r="C364" s="56" t="s">
        <v>311</v>
      </c>
      <c r="D364" s="64">
        <v>596</v>
      </c>
      <c r="E364" s="39">
        <v>536</v>
      </c>
      <c r="F364" s="39">
        <v>582</v>
      </c>
      <c r="G364" s="39">
        <v>596</v>
      </c>
      <c r="H364" s="39">
        <v>600</v>
      </c>
      <c r="I364" s="39">
        <v>610</v>
      </c>
      <c r="J364" s="39">
        <v>620</v>
      </c>
      <c r="K364" s="39">
        <v>704</v>
      </c>
      <c r="L364" s="39">
        <v>733</v>
      </c>
      <c r="M364" s="39">
        <v>745</v>
      </c>
      <c r="N364" s="39">
        <v>750</v>
      </c>
      <c r="O364" s="39">
        <v>763</v>
      </c>
      <c r="P364" s="39">
        <v>765</v>
      </c>
      <c r="Q364" s="39">
        <v>770</v>
      </c>
    </row>
    <row r="365" spans="1:17" x14ac:dyDescent="0.3">
      <c r="A365" s="57"/>
      <c r="B365" s="3" t="s">
        <v>22</v>
      </c>
      <c r="C365" s="56"/>
      <c r="D365" s="65"/>
      <c r="E365" s="39">
        <v>590</v>
      </c>
      <c r="F365" s="39">
        <v>625</v>
      </c>
      <c r="G365" s="39">
        <v>625</v>
      </c>
      <c r="H365" s="39">
        <v>653</v>
      </c>
      <c r="I365" s="39">
        <v>655</v>
      </c>
      <c r="J365" s="39">
        <v>661</v>
      </c>
      <c r="K365" s="39">
        <v>710</v>
      </c>
      <c r="L365" s="39">
        <v>740</v>
      </c>
      <c r="M365" s="39">
        <v>750</v>
      </c>
      <c r="N365" s="39">
        <v>767</v>
      </c>
      <c r="O365" s="39">
        <v>795</v>
      </c>
      <c r="P365" s="39">
        <v>825</v>
      </c>
      <c r="Q365" s="39">
        <v>875</v>
      </c>
    </row>
    <row r="366" spans="1:17" x14ac:dyDescent="0.3">
      <c r="A366" s="57"/>
      <c r="B366" s="3" t="s">
        <v>23</v>
      </c>
      <c r="C366" s="56"/>
      <c r="D366" s="66"/>
      <c r="E366" s="39">
        <v>596</v>
      </c>
      <c r="F366" s="39">
        <v>650</v>
      </c>
      <c r="G366" s="39">
        <v>650</v>
      </c>
      <c r="H366" s="39">
        <v>700</v>
      </c>
      <c r="I366" s="39">
        <v>705</v>
      </c>
      <c r="J366" s="39">
        <v>708</v>
      </c>
      <c r="K366" s="39">
        <v>720</v>
      </c>
      <c r="L366" s="39">
        <v>750</v>
      </c>
      <c r="M366" s="39">
        <v>870</v>
      </c>
      <c r="N366" s="39">
        <v>900</v>
      </c>
      <c r="O366" s="39">
        <v>950</v>
      </c>
      <c r="P366" s="39">
        <v>1000</v>
      </c>
      <c r="Q366" s="39">
        <v>1050</v>
      </c>
    </row>
    <row r="367" spans="1:17" x14ac:dyDescent="0.3">
      <c r="A367" s="35" t="s">
        <v>167</v>
      </c>
      <c r="B367" s="56" t="s">
        <v>202</v>
      </c>
      <c r="C367" s="56"/>
      <c r="D367" s="56"/>
      <c r="E367" s="56"/>
      <c r="F367" s="56"/>
      <c r="G367" s="56"/>
      <c r="H367" s="56"/>
      <c r="I367" s="56"/>
      <c r="J367" s="56"/>
      <c r="K367" s="56"/>
      <c r="L367" s="56"/>
      <c r="M367" s="56"/>
      <c r="N367" s="56"/>
      <c r="O367" s="56"/>
      <c r="P367" s="56"/>
      <c r="Q367" s="56"/>
    </row>
    <row r="368" spans="1:17" ht="113.25" customHeight="1" x14ac:dyDescent="0.3">
      <c r="A368" s="35"/>
      <c r="B368" s="74" t="s">
        <v>205</v>
      </c>
      <c r="C368" s="74"/>
      <c r="D368" s="74"/>
      <c r="E368" s="74"/>
      <c r="F368" s="74"/>
      <c r="G368" s="74"/>
      <c r="H368" s="74"/>
      <c r="I368" s="74"/>
      <c r="J368" s="74"/>
      <c r="K368" s="74"/>
      <c r="L368" s="74"/>
      <c r="M368" s="74"/>
      <c r="N368" s="74"/>
      <c r="O368" s="74"/>
      <c r="P368" s="74"/>
      <c r="Q368" s="74"/>
    </row>
    <row r="369" spans="1:17" ht="39.75" customHeight="1" x14ac:dyDescent="0.3">
      <c r="A369" s="57" t="s">
        <v>168</v>
      </c>
      <c r="B369" s="3" t="s">
        <v>169</v>
      </c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41"/>
    </row>
    <row r="370" spans="1:17" x14ac:dyDescent="0.3">
      <c r="A370" s="57"/>
      <c r="B370" s="3" t="s">
        <v>20</v>
      </c>
      <c r="C370" s="56" t="s">
        <v>138</v>
      </c>
      <c r="D370" s="79">
        <v>440.928</v>
      </c>
      <c r="E370" s="71">
        <v>454.16399999999999</v>
      </c>
      <c r="F370" s="41">
        <v>472.33100000000002</v>
      </c>
      <c r="G370" s="41">
        <v>488.863</v>
      </c>
      <c r="H370" s="41">
        <v>508.41800000000001</v>
      </c>
      <c r="I370" s="41">
        <v>554.1</v>
      </c>
      <c r="J370" s="41">
        <v>575.70000000000005</v>
      </c>
      <c r="K370" s="41">
        <v>598.20000000000005</v>
      </c>
      <c r="L370" s="41">
        <v>621.9</v>
      </c>
      <c r="M370" s="41">
        <v>646.4</v>
      </c>
      <c r="N370" s="41">
        <v>672.4</v>
      </c>
      <c r="O370" s="41">
        <v>699.5</v>
      </c>
      <c r="P370" s="41">
        <v>728</v>
      </c>
      <c r="Q370" s="41">
        <v>757.6</v>
      </c>
    </row>
    <row r="371" spans="1:17" x14ac:dyDescent="0.3">
      <c r="A371" s="57"/>
      <c r="B371" s="3" t="s">
        <v>22</v>
      </c>
      <c r="C371" s="56"/>
      <c r="D371" s="80"/>
      <c r="E371" s="72"/>
      <c r="F371" s="41">
        <v>479.14299999999997</v>
      </c>
      <c r="G371" s="41">
        <v>500.70400000000001</v>
      </c>
      <c r="H371" s="41">
        <v>523.23599999999999</v>
      </c>
      <c r="I371" s="41">
        <v>596.29999999999995</v>
      </c>
      <c r="J371" s="41">
        <v>628.6</v>
      </c>
      <c r="K371" s="41">
        <v>663.2</v>
      </c>
      <c r="L371" s="41">
        <v>700.1</v>
      </c>
      <c r="M371" s="41">
        <v>739</v>
      </c>
      <c r="N371" s="41">
        <v>780.5</v>
      </c>
      <c r="O371" s="41">
        <v>824.2</v>
      </c>
      <c r="P371" s="41">
        <v>870.9</v>
      </c>
      <c r="Q371" s="41">
        <v>920.9</v>
      </c>
    </row>
    <row r="372" spans="1:17" x14ac:dyDescent="0.3">
      <c r="A372" s="57"/>
      <c r="B372" s="3" t="s">
        <v>23</v>
      </c>
      <c r="C372" s="56"/>
      <c r="D372" s="81"/>
      <c r="E372" s="73"/>
      <c r="F372" s="41">
        <v>505.6</v>
      </c>
      <c r="G372" s="41">
        <v>548.70000000000005</v>
      </c>
      <c r="H372" s="41">
        <v>581.29999999999995</v>
      </c>
      <c r="I372" s="41">
        <v>616.29999999999995</v>
      </c>
      <c r="J372" s="41">
        <v>653</v>
      </c>
      <c r="K372" s="41">
        <v>692.7</v>
      </c>
      <c r="L372" s="41">
        <v>724.7</v>
      </c>
      <c r="M372" s="41">
        <v>779.4</v>
      </c>
      <c r="N372" s="41">
        <v>827.2</v>
      </c>
      <c r="O372" s="41">
        <v>878</v>
      </c>
      <c r="P372" s="41">
        <v>932.5</v>
      </c>
      <c r="Q372" s="41">
        <v>990.2</v>
      </c>
    </row>
    <row r="373" spans="1:17" ht="37.5" x14ac:dyDescent="0.3">
      <c r="A373" s="57" t="s">
        <v>170</v>
      </c>
      <c r="B373" s="3" t="s">
        <v>283</v>
      </c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41"/>
    </row>
    <row r="374" spans="1:17" x14ac:dyDescent="0.3">
      <c r="A374" s="57"/>
      <c r="B374" s="3" t="s">
        <v>20</v>
      </c>
      <c r="C374" s="56" t="s">
        <v>106</v>
      </c>
      <c r="D374" s="76">
        <v>46155</v>
      </c>
      <c r="E374" s="44">
        <v>46200</v>
      </c>
      <c r="F374" s="44">
        <f t="shared" ref="F374:Q374" si="13">E374+375</f>
        <v>46575</v>
      </c>
      <c r="G374" s="44">
        <f t="shared" si="13"/>
        <v>46950</v>
      </c>
      <c r="H374" s="44">
        <f t="shared" si="13"/>
        <v>47325</v>
      </c>
      <c r="I374" s="44">
        <f t="shared" si="13"/>
        <v>47700</v>
      </c>
      <c r="J374" s="44">
        <f t="shared" si="13"/>
        <v>48075</v>
      </c>
      <c r="K374" s="44">
        <f t="shared" si="13"/>
        <v>48450</v>
      </c>
      <c r="L374" s="44">
        <f t="shared" si="13"/>
        <v>48825</v>
      </c>
      <c r="M374" s="44">
        <f t="shared" si="13"/>
        <v>49200</v>
      </c>
      <c r="N374" s="44">
        <f t="shared" si="13"/>
        <v>49575</v>
      </c>
      <c r="O374" s="44">
        <f t="shared" si="13"/>
        <v>49950</v>
      </c>
      <c r="P374" s="44">
        <f t="shared" si="13"/>
        <v>50325</v>
      </c>
      <c r="Q374" s="44">
        <f t="shared" si="13"/>
        <v>50700</v>
      </c>
    </row>
    <row r="375" spans="1:17" x14ac:dyDescent="0.3">
      <c r="A375" s="57"/>
      <c r="B375" s="3" t="s">
        <v>22</v>
      </c>
      <c r="C375" s="56"/>
      <c r="D375" s="77"/>
      <c r="E375" s="44">
        <v>46575</v>
      </c>
      <c r="F375" s="44">
        <f t="shared" ref="F375:Q375" si="14">E375+425</f>
        <v>47000</v>
      </c>
      <c r="G375" s="44">
        <f t="shared" si="14"/>
        <v>47425</v>
      </c>
      <c r="H375" s="44">
        <f t="shared" si="14"/>
        <v>47850</v>
      </c>
      <c r="I375" s="44">
        <f t="shared" si="14"/>
        <v>48275</v>
      </c>
      <c r="J375" s="44">
        <f t="shared" si="14"/>
        <v>48700</v>
      </c>
      <c r="K375" s="44">
        <f t="shared" si="14"/>
        <v>49125</v>
      </c>
      <c r="L375" s="44">
        <f t="shared" si="14"/>
        <v>49550</v>
      </c>
      <c r="M375" s="44">
        <f t="shared" si="14"/>
        <v>49975</v>
      </c>
      <c r="N375" s="44">
        <f t="shared" si="14"/>
        <v>50400</v>
      </c>
      <c r="O375" s="44">
        <f t="shared" si="14"/>
        <v>50825</v>
      </c>
      <c r="P375" s="44">
        <f t="shared" si="14"/>
        <v>51250</v>
      </c>
      <c r="Q375" s="44">
        <f t="shared" si="14"/>
        <v>51675</v>
      </c>
    </row>
    <row r="376" spans="1:17" x14ac:dyDescent="0.3">
      <c r="A376" s="57"/>
      <c r="B376" s="3" t="s">
        <v>23</v>
      </c>
      <c r="C376" s="56"/>
      <c r="D376" s="78"/>
      <c r="E376" s="44">
        <v>46950</v>
      </c>
      <c r="F376" s="44">
        <f t="shared" ref="F376:Q376" si="15">E376+800</f>
        <v>47750</v>
      </c>
      <c r="G376" s="44">
        <f t="shared" si="15"/>
        <v>48550</v>
      </c>
      <c r="H376" s="44">
        <f t="shared" si="15"/>
        <v>49350</v>
      </c>
      <c r="I376" s="44">
        <f t="shared" si="15"/>
        <v>50150</v>
      </c>
      <c r="J376" s="44">
        <f t="shared" si="15"/>
        <v>50950</v>
      </c>
      <c r="K376" s="44">
        <f t="shared" si="15"/>
        <v>51750</v>
      </c>
      <c r="L376" s="44">
        <f t="shared" si="15"/>
        <v>52550</v>
      </c>
      <c r="M376" s="44">
        <f t="shared" si="15"/>
        <v>53350</v>
      </c>
      <c r="N376" s="44">
        <f t="shared" si="15"/>
        <v>54150</v>
      </c>
      <c r="O376" s="44">
        <f t="shared" si="15"/>
        <v>54950</v>
      </c>
      <c r="P376" s="44">
        <f t="shared" si="15"/>
        <v>55750</v>
      </c>
      <c r="Q376" s="44">
        <f t="shared" si="15"/>
        <v>56550</v>
      </c>
    </row>
    <row r="377" spans="1:17" ht="113.25" customHeight="1" x14ac:dyDescent="0.3">
      <c r="A377" s="57" t="s">
        <v>171</v>
      </c>
      <c r="B377" s="3" t="s">
        <v>292</v>
      </c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41"/>
    </row>
    <row r="378" spans="1:17" x14ac:dyDescent="0.3">
      <c r="A378" s="57"/>
      <c r="B378" s="3" t="s">
        <v>20</v>
      </c>
      <c r="C378" s="56" t="s">
        <v>263</v>
      </c>
      <c r="D378" s="79">
        <v>7.64</v>
      </c>
      <c r="E378" s="42">
        <v>7.7</v>
      </c>
      <c r="F378" s="42">
        <v>8</v>
      </c>
      <c r="G378" s="42">
        <v>10</v>
      </c>
      <c r="H378" s="42">
        <v>12</v>
      </c>
      <c r="I378" s="42">
        <v>13</v>
      </c>
      <c r="J378" s="42">
        <v>15</v>
      </c>
      <c r="K378" s="42">
        <v>17</v>
      </c>
      <c r="L378" s="42">
        <v>17.5</v>
      </c>
      <c r="M378" s="42">
        <v>18</v>
      </c>
      <c r="N378" s="42">
        <v>18.5</v>
      </c>
      <c r="O378" s="42">
        <v>19</v>
      </c>
      <c r="P378" s="42">
        <v>19.5</v>
      </c>
      <c r="Q378" s="42">
        <v>20</v>
      </c>
    </row>
    <row r="379" spans="1:17" x14ac:dyDescent="0.3">
      <c r="A379" s="57"/>
      <c r="B379" s="3" t="s">
        <v>22</v>
      </c>
      <c r="C379" s="56"/>
      <c r="D379" s="80"/>
      <c r="E379" s="42">
        <v>8</v>
      </c>
      <c r="F379" s="42">
        <v>8.6</v>
      </c>
      <c r="G379" s="42">
        <v>11.6</v>
      </c>
      <c r="H379" s="42">
        <v>14.6</v>
      </c>
      <c r="I379" s="42">
        <v>17.600000000000001</v>
      </c>
      <c r="J379" s="42">
        <v>20.6</v>
      </c>
      <c r="K379" s="42">
        <v>23.6</v>
      </c>
      <c r="L379" s="42">
        <v>24.3</v>
      </c>
      <c r="M379" s="42">
        <v>25</v>
      </c>
      <c r="N379" s="42">
        <v>25.7</v>
      </c>
      <c r="O379" s="42">
        <v>26.4</v>
      </c>
      <c r="P379" s="42">
        <v>27.1</v>
      </c>
      <c r="Q379" s="42">
        <v>27.8</v>
      </c>
    </row>
    <row r="380" spans="1:17" x14ac:dyDescent="0.3">
      <c r="A380" s="57"/>
      <c r="B380" s="3" t="s">
        <v>23</v>
      </c>
      <c r="C380" s="56"/>
      <c r="D380" s="81"/>
      <c r="E380" s="42">
        <v>8.5</v>
      </c>
      <c r="F380" s="42">
        <v>9.4</v>
      </c>
      <c r="G380" s="42">
        <v>12.9</v>
      </c>
      <c r="H380" s="42">
        <v>16.399999999999999</v>
      </c>
      <c r="I380" s="42">
        <v>19.899999999999999</v>
      </c>
      <c r="J380" s="42">
        <v>23.4</v>
      </c>
      <c r="K380" s="42">
        <v>26.9</v>
      </c>
      <c r="L380" s="42">
        <v>27.7</v>
      </c>
      <c r="M380" s="42">
        <v>28.5</v>
      </c>
      <c r="N380" s="42">
        <v>29.3</v>
      </c>
      <c r="O380" s="42">
        <v>30.1</v>
      </c>
      <c r="P380" s="42">
        <v>30.9</v>
      </c>
      <c r="Q380" s="42">
        <v>31.3</v>
      </c>
    </row>
    <row r="381" spans="1:17" x14ac:dyDescent="0.3">
      <c r="A381" s="57" t="s">
        <v>172</v>
      </c>
      <c r="B381" s="3" t="s">
        <v>173</v>
      </c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41"/>
    </row>
    <row r="382" spans="1:17" x14ac:dyDescent="0.3">
      <c r="A382" s="57"/>
      <c r="B382" s="3" t="s">
        <v>20</v>
      </c>
      <c r="C382" s="56" t="s">
        <v>32</v>
      </c>
      <c r="D382" s="71">
        <v>843.89</v>
      </c>
      <c r="E382" s="71">
        <v>1042</v>
      </c>
      <c r="F382" s="41">
        <v>1052.4000000000001</v>
      </c>
      <c r="G382" s="41">
        <v>1062.9000000000001</v>
      </c>
      <c r="H382" s="41">
        <v>1073.5</v>
      </c>
      <c r="I382" s="41">
        <v>1084.23</v>
      </c>
      <c r="J382" s="41">
        <v>1095.05</v>
      </c>
      <c r="K382" s="41">
        <v>1105.9000000000001</v>
      </c>
      <c r="L382" s="41">
        <v>1116.9000000000001</v>
      </c>
      <c r="M382" s="41">
        <v>1128.05</v>
      </c>
      <c r="N382" s="41">
        <v>1139.3</v>
      </c>
      <c r="O382" s="41">
        <v>1150.5999999999999</v>
      </c>
      <c r="P382" s="41">
        <v>1162.0999999999999</v>
      </c>
      <c r="Q382" s="41">
        <v>1173.7</v>
      </c>
    </row>
    <row r="383" spans="1:17" x14ac:dyDescent="0.3">
      <c r="A383" s="57"/>
      <c r="B383" s="3" t="s">
        <v>22</v>
      </c>
      <c r="C383" s="56"/>
      <c r="D383" s="72"/>
      <c r="E383" s="72">
        <v>505460</v>
      </c>
      <c r="F383" s="41">
        <v>1062</v>
      </c>
      <c r="G383" s="41">
        <v>1072</v>
      </c>
      <c r="H383" s="41">
        <v>1156</v>
      </c>
      <c r="I383" s="41">
        <v>1194</v>
      </c>
      <c r="J383" s="41">
        <v>1250</v>
      </c>
      <c r="K383" s="41">
        <v>1270</v>
      </c>
      <c r="L383" s="41">
        <v>1308</v>
      </c>
      <c r="M383" s="41">
        <v>1346</v>
      </c>
      <c r="N383" s="41">
        <v>1384</v>
      </c>
      <c r="O383" s="41">
        <v>1460</v>
      </c>
      <c r="P383" s="41">
        <v>1468</v>
      </c>
      <c r="Q383" s="41">
        <v>1500</v>
      </c>
    </row>
    <row r="384" spans="1:17" x14ac:dyDescent="0.3">
      <c r="A384" s="57"/>
      <c r="B384" s="3" t="s">
        <v>23</v>
      </c>
      <c r="C384" s="56"/>
      <c r="D384" s="73"/>
      <c r="E384" s="73">
        <v>510566</v>
      </c>
      <c r="F384" s="41">
        <v>1067</v>
      </c>
      <c r="G384" s="41">
        <v>1078</v>
      </c>
      <c r="H384" s="41">
        <v>1282</v>
      </c>
      <c r="I384" s="41">
        <v>1362</v>
      </c>
      <c r="J384" s="41">
        <v>1500</v>
      </c>
      <c r="K384" s="41">
        <v>1522</v>
      </c>
      <c r="L384" s="41">
        <v>1602</v>
      </c>
      <c r="M384" s="41">
        <v>1682</v>
      </c>
      <c r="N384" s="41">
        <v>1762</v>
      </c>
      <c r="O384" s="41">
        <v>1908</v>
      </c>
      <c r="P384" s="41">
        <v>1922</v>
      </c>
      <c r="Q384" s="41">
        <v>2000</v>
      </c>
    </row>
    <row r="385" spans="1:17" x14ac:dyDescent="0.3">
      <c r="A385" s="35" t="s">
        <v>174</v>
      </c>
      <c r="B385" s="56" t="s">
        <v>203</v>
      </c>
      <c r="C385" s="56"/>
      <c r="D385" s="56"/>
      <c r="E385" s="56"/>
      <c r="F385" s="56"/>
      <c r="G385" s="56"/>
      <c r="H385" s="56"/>
      <c r="I385" s="56"/>
      <c r="J385" s="56"/>
      <c r="K385" s="56"/>
      <c r="L385" s="56"/>
      <c r="M385" s="56"/>
      <c r="N385" s="56"/>
      <c r="O385" s="56"/>
      <c r="P385" s="56"/>
      <c r="Q385" s="56"/>
    </row>
    <row r="386" spans="1:17" ht="135" customHeight="1" x14ac:dyDescent="0.3">
      <c r="A386" s="35"/>
      <c r="B386" s="74" t="s">
        <v>242</v>
      </c>
      <c r="C386" s="74"/>
      <c r="D386" s="74"/>
      <c r="E386" s="74"/>
      <c r="F386" s="74"/>
      <c r="G386" s="74"/>
      <c r="H386" s="74"/>
      <c r="I386" s="74"/>
      <c r="J386" s="74"/>
      <c r="K386" s="74"/>
      <c r="L386" s="74"/>
      <c r="M386" s="74"/>
      <c r="N386" s="74"/>
      <c r="O386" s="74"/>
      <c r="P386" s="74"/>
      <c r="Q386" s="74"/>
    </row>
    <row r="387" spans="1:17" ht="56.25" x14ac:dyDescent="0.3">
      <c r="A387" s="57" t="s">
        <v>175</v>
      </c>
      <c r="B387" s="3" t="s">
        <v>176</v>
      </c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41"/>
    </row>
    <row r="388" spans="1:17" x14ac:dyDescent="0.3">
      <c r="A388" s="57"/>
      <c r="B388" s="3" t="s">
        <v>20</v>
      </c>
      <c r="C388" s="56" t="s">
        <v>263</v>
      </c>
      <c r="D388" s="75">
        <v>106.5</v>
      </c>
      <c r="E388" s="40">
        <v>101.2</v>
      </c>
      <c r="F388" s="40">
        <v>100.694</v>
      </c>
      <c r="G388" s="40">
        <v>101.902328</v>
      </c>
      <c r="H388" s="40">
        <v>103.328960592</v>
      </c>
      <c r="I388" s="40">
        <v>104.46557915851199</v>
      </c>
      <c r="J388" s="40">
        <v>104.98790705430454</v>
      </c>
      <c r="K388" s="40">
        <v>104.88291914725025</v>
      </c>
      <c r="L388" s="40">
        <v>105.93174833872276</v>
      </c>
      <c r="M388" s="40">
        <v>107.83851980881977</v>
      </c>
      <c r="N388" s="40">
        <v>109.99529020499617</v>
      </c>
      <c r="O388" s="40">
        <v>111.8652101384811</v>
      </c>
      <c r="P388" s="40">
        <v>113.43132308041984</v>
      </c>
      <c r="Q388" s="40">
        <v>114.3387736650632</v>
      </c>
    </row>
    <row r="389" spans="1:17" x14ac:dyDescent="0.3">
      <c r="A389" s="57"/>
      <c r="B389" s="3" t="s">
        <v>22</v>
      </c>
      <c r="C389" s="56"/>
      <c r="D389" s="75"/>
      <c r="E389" s="40">
        <v>101.2</v>
      </c>
      <c r="F389" s="40">
        <v>102.6168</v>
      </c>
      <c r="G389" s="40">
        <v>104.46390239999999</v>
      </c>
      <c r="H389" s="40">
        <v>106.76210825279999</v>
      </c>
      <c r="I389" s="40">
        <v>108.79058830960319</v>
      </c>
      <c r="J389" s="40">
        <v>110.20486595762803</v>
      </c>
      <c r="K389" s="40">
        <v>110.97630001933143</v>
      </c>
      <c r="L389" s="40">
        <v>112.75192081964073</v>
      </c>
      <c r="M389" s="40">
        <v>115.34521499849247</v>
      </c>
      <c r="N389" s="40">
        <v>118.92091666344574</v>
      </c>
      <c r="O389" s="40">
        <v>121.77501866336844</v>
      </c>
      <c r="P389" s="40">
        <v>124.21051903663582</v>
      </c>
      <c r="Q389" s="40">
        <v>126.5705188983319</v>
      </c>
    </row>
    <row r="390" spans="1:17" x14ac:dyDescent="0.3">
      <c r="A390" s="57"/>
      <c r="B390" s="3" t="s">
        <v>23</v>
      </c>
      <c r="C390" s="56"/>
      <c r="D390" s="75"/>
      <c r="E390" s="40">
        <v>101.2</v>
      </c>
      <c r="F390" s="40">
        <v>107.3732</v>
      </c>
      <c r="G390" s="40">
        <v>114.1377116</v>
      </c>
      <c r="H390" s="40">
        <v>121.44252514240002</v>
      </c>
      <c r="I390" s="40">
        <v>129.70061685208321</v>
      </c>
      <c r="J390" s="40">
        <v>137.35295324635615</v>
      </c>
      <c r="K390" s="40">
        <v>145.31942453464481</v>
      </c>
      <c r="L390" s="40">
        <v>153.89327058218888</v>
      </c>
      <c r="M390" s="40">
        <v>163.1268668171202</v>
      </c>
      <c r="N390" s="40">
        <v>173.24073255978163</v>
      </c>
      <c r="O390" s="40">
        <v>184.32813944360765</v>
      </c>
      <c r="P390" s="40">
        <v>196.67812478632936</v>
      </c>
      <c r="Q390" s="40">
        <v>210.05223727179975</v>
      </c>
    </row>
    <row r="391" spans="1:17" ht="75" customHeight="1" x14ac:dyDescent="0.3">
      <c r="A391" s="57" t="s">
        <v>177</v>
      </c>
      <c r="B391" s="3" t="s">
        <v>284</v>
      </c>
      <c r="C391" s="5"/>
      <c r="D391" s="12"/>
      <c r="E391" s="35"/>
      <c r="F391" s="35"/>
      <c r="G391" s="40"/>
      <c r="H391" s="40"/>
      <c r="I391" s="40"/>
      <c r="J391" s="40"/>
      <c r="K391" s="35"/>
      <c r="L391" s="35"/>
      <c r="M391" s="40"/>
      <c r="N391" s="40"/>
      <c r="O391" s="40"/>
      <c r="P391" s="35"/>
      <c r="Q391" s="41"/>
    </row>
    <row r="392" spans="1:17" x14ac:dyDescent="0.3">
      <c r="A392" s="57"/>
      <c r="B392" s="3" t="s">
        <v>20</v>
      </c>
      <c r="C392" s="56"/>
      <c r="D392" s="56">
        <v>32</v>
      </c>
      <c r="E392" s="5">
        <v>30</v>
      </c>
      <c r="F392" s="5">
        <v>30</v>
      </c>
      <c r="G392" s="5">
        <v>29</v>
      </c>
      <c r="H392" s="5">
        <v>27</v>
      </c>
      <c r="I392" s="5">
        <v>26</v>
      </c>
      <c r="J392" s="5">
        <v>25</v>
      </c>
      <c r="K392" s="5">
        <v>24</v>
      </c>
      <c r="L392" s="5">
        <v>22</v>
      </c>
      <c r="M392" s="5">
        <v>21</v>
      </c>
      <c r="N392" s="5">
        <v>19</v>
      </c>
      <c r="O392" s="5">
        <v>17</v>
      </c>
      <c r="P392" s="5">
        <v>16</v>
      </c>
      <c r="Q392" s="44">
        <v>15</v>
      </c>
    </row>
    <row r="393" spans="1:17" x14ac:dyDescent="0.3">
      <c r="A393" s="57"/>
      <c r="B393" s="3" t="s">
        <v>22</v>
      </c>
      <c r="C393" s="56"/>
      <c r="D393" s="56"/>
      <c r="E393" s="5">
        <v>30</v>
      </c>
      <c r="F393" s="5">
        <v>30</v>
      </c>
      <c r="G393" s="5">
        <v>29</v>
      </c>
      <c r="H393" s="5">
        <v>27</v>
      </c>
      <c r="I393" s="5">
        <v>26</v>
      </c>
      <c r="J393" s="5">
        <v>25</v>
      </c>
      <c r="K393" s="5">
        <v>24</v>
      </c>
      <c r="L393" s="5">
        <v>22</v>
      </c>
      <c r="M393" s="5">
        <v>21</v>
      </c>
      <c r="N393" s="5">
        <v>19</v>
      </c>
      <c r="O393" s="5">
        <v>17</v>
      </c>
      <c r="P393" s="5">
        <v>16</v>
      </c>
      <c r="Q393" s="5">
        <v>15</v>
      </c>
    </row>
    <row r="394" spans="1:17" x14ac:dyDescent="0.3">
      <c r="A394" s="57"/>
      <c r="B394" s="3" t="s">
        <v>23</v>
      </c>
      <c r="C394" s="56"/>
      <c r="D394" s="56"/>
      <c r="E394" s="5">
        <v>30</v>
      </c>
      <c r="F394" s="5">
        <v>30</v>
      </c>
      <c r="G394" s="5">
        <v>29</v>
      </c>
      <c r="H394" s="5">
        <v>27</v>
      </c>
      <c r="I394" s="5">
        <v>26</v>
      </c>
      <c r="J394" s="5">
        <v>25</v>
      </c>
      <c r="K394" s="5">
        <v>24</v>
      </c>
      <c r="L394" s="5">
        <v>22</v>
      </c>
      <c r="M394" s="5">
        <v>21</v>
      </c>
      <c r="N394" s="5">
        <v>19</v>
      </c>
      <c r="O394" s="5">
        <v>17</v>
      </c>
      <c r="P394" s="5">
        <v>16</v>
      </c>
      <c r="Q394" s="5">
        <v>15</v>
      </c>
    </row>
    <row r="395" spans="1:17" x14ac:dyDescent="0.3">
      <c r="A395" s="35" t="s">
        <v>215</v>
      </c>
      <c r="B395" s="56" t="s">
        <v>213</v>
      </c>
      <c r="C395" s="56"/>
      <c r="D395" s="56"/>
      <c r="E395" s="56"/>
      <c r="F395" s="56"/>
      <c r="G395" s="56"/>
      <c r="H395" s="56"/>
      <c r="I395" s="56"/>
      <c r="J395" s="56"/>
      <c r="K395" s="56"/>
      <c r="L395" s="56"/>
      <c r="M395" s="56"/>
      <c r="N395" s="56"/>
      <c r="O395" s="56"/>
      <c r="P395" s="56"/>
      <c r="Q395" s="56"/>
    </row>
    <row r="396" spans="1:17" ht="37.5" customHeight="1" x14ac:dyDescent="0.3">
      <c r="A396" s="35"/>
      <c r="B396" s="74" t="s">
        <v>214</v>
      </c>
      <c r="C396" s="74"/>
      <c r="D396" s="74"/>
      <c r="E396" s="74"/>
      <c r="F396" s="74"/>
      <c r="G396" s="74"/>
      <c r="H396" s="74"/>
      <c r="I396" s="74"/>
      <c r="J396" s="74"/>
      <c r="K396" s="74"/>
      <c r="L396" s="74"/>
      <c r="M396" s="74"/>
      <c r="N396" s="74"/>
      <c r="O396" s="74"/>
      <c r="P396" s="74"/>
      <c r="Q396" s="74"/>
    </row>
    <row r="397" spans="1:17" ht="37.5" x14ac:dyDescent="0.3">
      <c r="A397" s="57" t="s">
        <v>216</v>
      </c>
      <c r="B397" s="3" t="s">
        <v>228</v>
      </c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41"/>
    </row>
    <row r="398" spans="1:17" x14ac:dyDescent="0.3">
      <c r="A398" s="57"/>
      <c r="B398" s="3" t="s">
        <v>20</v>
      </c>
      <c r="C398" s="56" t="s">
        <v>229</v>
      </c>
      <c r="D398" s="75">
        <v>4607.8999999999996</v>
      </c>
      <c r="E398" s="27">
        <v>5207.8999999999996</v>
      </c>
      <c r="F398" s="27">
        <v>5807.9</v>
      </c>
      <c r="G398" s="27">
        <v>6407.9</v>
      </c>
      <c r="H398" s="27">
        <v>7007.9</v>
      </c>
      <c r="I398" s="27">
        <v>7607.9</v>
      </c>
      <c r="J398" s="27">
        <v>8207.9</v>
      </c>
      <c r="K398" s="27">
        <v>8807.9</v>
      </c>
      <c r="L398" s="27">
        <v>9407.9</v>
      </c>
      <c r="M398" s="27">
        <v>10007.9</v>
      </c>
      <c r="N398" s="27">
        <v>10607.9</v>
      </c>
      <c r="O398" s="27">
        <v>11207.9</v>
      </c>
      <c r="P398" s="27">
        <v>11807.9</v>
      </c>
      <c r="Q398" s="27">
        <v>12407.9</v>
      </c>
    </row>
    <row r="399" spans="1:17" x14ac:dyDescent="0.3">
      <c r="A399" s="57"/>
      <c r="B399" s="3" t="s">
        <v>22</v>
      </c>
      <c r="C399" s="56"/>
      <c r="D399" s="75"/>
      <c r="E399" s="27">
        <v>5307.9</v>
      </c>
      <c r="F399" s="27">
        <v>6007.9</v>
      </c>
      <c r="G399" s="27">
        <v>6707.9</v>
      </c>
      <c r="H399" s="27">
        <v>7407.9</v>
      </c>
      <c r="I399" s="27">
        <v>8107.9</v>
      </c>
      <c r="J399" s="27">
        <v>8807.9</v>
      </c>
      <c r="K399" s="27">
        <v>9507.9</v>
      </c>
      <c r="L399" s="27">
        <v>10207.9</v>
      </c>
      <c r="M399" s="27">
        <v>10907.9</v>
      </c>
      <c r="N399" s="27">
        <v>11607.9</v>
      </c>
      <c r="O399" s="27">
        <v>12307.9</v>
      </c>
      <c r="P399" s="27">
        <v>13007.9</v>
      </c>
      <c r="Q399" s="27">
        <v>13707.9</v>
      </c>
    </row>
    <row r="400" spans="1:17" x14ac:dyDescent="0.3">
      <c r="A400" s="57"/>
      <c r="B400" s="3" t="s">
        <v>23</v>
      </c>
      <c r="C400" s="56"/>
      <c r="D400" s="75"/>
      <c r="E400" s="27">
        <v>5407.9</v>
      </c>
      <c r="F400" s="27">
        <v>6207.9</v>
      </c>
      <c r="G400" s="27">
        <v>7007.9</v>
      </c>
      <c r="H400" s="27">
        <v>7807.9</v>
      </c>
      <c r="I400" s="27">
        <v>8607.9</v>
      </c>
      <c r="J400" s="27">
        <v>9407.9</v>
      </c>
      <c r="K400" s="27">
        <v>10207.9</v>
      </c>
      <c r="L400" s="27">
        <v>11007.9</v>
      </c>
      <c r="M400" s="27">
        <v>11807.9</v>
      </c>
      <c r="N400" s="27">
        <v>12607.9</v>
      </c>
      <c r="O400" s="27">
        <v>13407.9</v>
      </c>
      <c r="P400" s="27">
        <v>14207.9</v>
      </c>
      <c r="Q400" s="27">
        <v>15007.9</v>
      </c>
    </row>
    <row r="401" spans="1:17" ht="56.25" x14ac:dyDescent="0.3">
      <c r="A401" s="57" t="s">
        <v>217</v>
      </c>
      <c r="B401" s="52" t="s">
        <v>304</v>
      </c>
      <c r="C401" s="5"/>
      <c r="D401" s="12"/>
      <c r="E401" s="35"/>
      <c r="F401" s="35"/>
      <c r="G401" s="40"/>
      <c r="H401" s="40"/>
      <c r="I401" s="40"/>
      <c r="J401" s="40"/>
      <c r="K401" s="35"/>
      <c r="L401" s="35"/>
      <c r="M401" s="40"/>
      <c r="N401" s="40"/>
      <c r="O401" s="40"/>
      <c r="P401" s="35"/>
      <c r="Q401" s="41"/>
    </row>
    <row r="402" spans="1:17" x14ac:dyDescent="0.3">
      <c r="A402" s="57"/>
      <c r="B402" s="3" t="s">
        <v>20</v>
      </c>
      <c r="C402" s="56" t="s">
        <v>229</v>
      </c>
      <c r="D402" s="122">
        <v>23752.799999999999</v>
      </c>
      <c r="E402" s="28">
        <f>D402*110%</f>
        <v>26128.080000000002</v>
      </c>
      <c r="F402" s="28">
        <f>E402*103.8%</f>
        <v>27120.947040000003</v>
      </c>
      <c r="G402" s="28">
        <f>F402*101.8%</f>
        <v>27609.124086720003</v>
      </c>
      <c r="H402" s="28">
        <f>G402*102.2%</f>
        <v>28216.524816627843</v>
      </c>
      <c r="I402" s="28">
        <f>H402*102.2%</f>
        <v>28837.288362593656</v>
      </c>
      <c r="J402" s="28">
        <f t="shared" ref="J402:Q402" si="16">I402*102.2%</f>
        <v>29471.708706570716</v>
      </c>
      <c r="K402" s="28">
        <f t="shared" si="16"/>
        <v>30120.086298115271</v>
      </c>
      <c r="L402" s="28">
        <f t="shared" si="16"/>
        <v>30782.728196673808</v>
      </c>
      <c r="M402" s="28">
        <f t="shared" si="16"/>
        <v>31459.948217000634</v>
      </c>
      <c r="N402" s="28">
        <f t="shared" si="16"/>
        <v>32152.067077774649</v>
      </c>
      <c r="O402" s="28">
        <f t="shared" si="16"/>
        <v>32859.412553485694</v>
      </c>
      <c r="P402" s="28">
        <f t="shared" si="16"/>
        <v>33582.319629662379</v>
      </c>
      <c r="Q402" s="28">
        <f t="shared" si="16"/>
        <v>34321.130661514951</v>
      </c>
    </row>
    <row r="403" spans="1:17" x14ac:dyDescent="0.3">
      <c r="A403" s="57"/>
      <c r="B403" s="3" t="s">
        <v>22</v>
      </c>
      <c r="C403" s="56"/>
      <c r="D403" s="123"/>
      <c r="E403" s="28">
        <f>D402*111.6%</f>
        <v>26508.124799999998</v>
      </c>
      <c r="F403" s="28">
        <f>E403*105.3%</f>
        <v>27913.055414399994</v>
      </c>
      <c r="G403" s="28">
        <f>F403*103.1%</f>
        <v>28778.360132246391</v>
      </c>
      <c r="H403" s="28">
        <f>G403*103.5%</f>
        <v>29785.602736875011</v>
      </c>
      <c r="I403" s="28">
        <f>H403*103.5%</f>
        <v>30828.098832665633</v>
      </c>
      <c r="J403" s="28">
        <f t="shared" ref="J403:Q403" si="17">I403*103.5%</f>
        <v>31907.082291808929</v>
      </c>
      <c r="K403" s="28">
        <f t="shared" si="17"/>
        <v>33023.830172022237</v>
      </c>
      <c r="L403" s="28">
        <f t="shared" si="17"/>
        <v>34179.66422804301</v>
      </c>
      <c r="M403" s="28">
        <f t="shared" si="17"/>
        <v>35375.952476024511</v>
      </c>
      <c r="N403" s="28">
        <f t="shared" si="17"/>
        <v>36614.110812685365</v>
      </c>
      <c r="O403" s="28">
        <f t="shared" si="17"/>
        <v>37895.604691129352</v>
      </c>
      <c r="P403" s="28">
        <f t="shared" si="17"/>
        <v>39221.950855318879</v>
      </c>
      <c r="Q403" s="28">
        <f t="shared" si="17"/>
        <v>40594.719135255036</v>
      </c>
    </row>
    <row r="404" spans="1:17" x14ac:dyDescent="0.3">
      <c r="A404" s="57"/>
      <c r="B404" s="3" t="s">
        <v>23</v>
      </c>
      <c r="C404" s="56"/>
      <c r="D404" s="124"/>
      <c r="E404" s="28">
        <f>D402*112%</f>
        <v>26603.136000000002</v>
      </c>
      <c r="F404" s="28">
        <v>29001</v>
      </c>
      <c r="G404" s="28">
        <f>F404*105%</f>
        <v>30451.050000000003</v>
      </c>
      <c r="H404" s="28">
        <f>G404*105%</f>
        <v>31973.602500000005</v>
      </c>
      <c r="I404" s="28">
        <f t="shared" ref="I404:Q404" si="18">H404*105%</f>
        <v>33572.282625000007</v>
      </c>
      <c r="J404" s="28">
        <f t="shared" si="18"/>
        <v>35250.896756250011</v>
      </c>
      <c r="K404" s="28">
        <f t="shared" si="18"/>
        <v>37013.441594062511</v>
      </c>
      <c r="L404" s="28">
        <f t="shared" si="18"/>
        <v>38864.113673765642</v>
      </c>
      <c r="M404" s="28">
        <f t="shared" si="18"/>
        <v>40807.319357453925</v>
      </c>
      <c r="N404" s="28">
        <f t="shared" si="18"/>
        <v>42847.685325326624</v>
      </c>
      <c r="O404" s="28">
        <f t="shared" si="18"/>
        <v>44990.069591592954</v>
      </c>
      <c r="P404" s="28">
        <f t="shared" si="18"/>
        <v>47239.573071172606</v>
      </c>
      <c r="Q404" s="28">
        <f t="shared" si="18"/>
        <v>49601.551724731238</v>
      </c>
    </row>
    <row r="405" spans="1:17" x14ac:dyDescent="0.3">
      <c r="A405" s="10">
        <v>4</v>
      </c>
      <c r="B405" s="68" t="s">
        <v>178</v>
      </c>
      <c r="C405" s="68"/>
      <c r="D405" s="68"/>
      <c r="E405" s="68"/>
      <c r="F405" s="68"/>
      <c r="G405" s="68"/>
      <c r="H405" s="68"/>
      <c r="I405" s="68"/>
      <c r="J405" s="68"/>
      <c r="K405" s="68"/>
      <c r="L405" s="68"/>
      <c r="M405" s="68"/>
      <c r="N405" s="68"/>
      <c r="O405" s="68"/>
      <c r="P405" s="68"/>
      <c r="Q405" s="68"/>
    </row>
    <row r="406" spans="1:17" x14ac:dyDescent="0.3">
      <c r="A406" s="35" t="s">
        <v>246</v>
      </c>
      <c r="B406" s="56" t="s">
        <v>204</v>
      </c>
      <c r="C406" s="56"/>
      <c r="D406" s="56"/>
      <c r="E406" s="56"/>
      <c r="F406" s="56"/>
      <c r="G406" s="56"/>
      <c r="H406" s="56"/>
      <c r="I406" s="56"/>
      <c r="J406" s="56"/>
      <c r="K406" s="56"/>
      <c r="L406" s="56"/>
      <c r="M406" s="56"/>
      <c r="N406" s="56"/>
      <c r="O406" s="56"/>
      <c r="P406" s="56"/>
      <c r="Q406" s="56"/>
    </row>
    <row r="407" spans="1:17" ht="136.5" customHeight="1" x14ac:dyDescent="0.3">
      <c r="A407" s="57" t="s">
        <v>247</v>
      </c>
      <c r="B407" s="54" t="s">
        <v>312</v>
      </c>
      <c r="C407" s="5"/>
      <c r="D407" s="12"/>
      <c r="E407" s="35"/>
      <c r="F407" s="35"/>
      <c r="G407" s="40"/>
      <c r="H407" s="40"/>
      <c r="I407" s="40"/>
      <c r="J407" s="40"/>
      <c r="K407" s="35"/>
      <c r="L407" s="35"/>
      <c r="M407" s="40"/>
      <c r="N407" s="40"/>
      <c r="O407" s="40"/>
      <c r="P407" s="35"/>
      <c r="Q407" s="41"/>
    </row>
    <row r="408" spans="1:17" x14ac:dyDescent="0.3">
      <c r="A408" s="57"/>
      <c r="B408" s="3" t="s">
        <v>20</v>
      </c>
      <c r="C408" s="58" t="s">
        <v>106</v>
      </c>
      <c r="D408" s="69">
        <v>0</v>
      </c>
      <c r="E408" s="29">
        <v>1</v>
      </c>
      <c r="F408" s="39">
        <v>1</v>
      </c>
      <c r="G408" s="39">
        <v>1</v>
      </c>
      <c r="H408" s="39">
        <v>1</v>
      </c>
      <c r="I408" s="39">
        <v>1</v>
      </c>
      <c r="J408" s="39">
        <v>1</v>
      </c>
      <c r="K408" s="39">
        <v>1</v>
      </c>
      <c r="L408" s="39">
        <v>1</v>
      </c>
      <c r="M408" s="39">
        <v>1</v>
      </c>
      <c r="N408" s="39">
        <v>1</v>
      </c>
      <c r="O408" s="39">
        <v>1</v>
      </c>
      <c r="P408" s="39">
        <v>1</v>
      </c>
      <c r="Q408" s="39">
        <v>1</v>
      </c>
    </row>
    <row r="409" spans="1:17" x14ac:dyDescent="0.3">
      <c r="A409" s="57"/>
      <c r="B409" s="3" t="s">
        <v>22</v>
      </c>
      <c r="C409" s="58"/>
      <c r="D409" s="69"/>
      <c r="E409" s="29">
        <v>1</v>
      </c>
      <c r="F409" s="39">
        <v>1</v>
      </c>
      <c r="G409" s="39">
        <v>1</v>
      </c>
      <c r="H409" s="39">
        <v>2</v>
      </c>
      <c r="I409" s="39">
        <v>2</v>
      </c>
      <c r="J409" s="39">
        <v>2</v>
      </c>
      <c r="K409" s="39">
        <v>2</v>
      </c>
      <c r="L409" s="39">
        <v>2</v>
      </c>
      <c r="M409" s="39">
        <v>2</v>
      </c>
      <c r="N409" s="39">
        <v>2</v>
      </c>
      <c r="O409" s="39">
        <v>2</v>
      </c>
      <c r="P409" s="39">
        <v>2</v>
      </c>
      <c r="Q409" s="39">
        <v>2</v>
      </c>
    </row>
    <row r="410" spans="1:17" x14ac:dyDescent="0.3">
      <c r="A410" s="57"/>
      <c r="B410" s="3" t="s">
        <v>23</v>
      </c>
      <c r="C410" s="58"/>
      <c r="D410" s="69"/>
      <c r="E410" s="29">
        <v>1</v>
      </c>
      <c r="F410" s="39">
        <v>1</v>
      </c>
      <c r="G410" s="39">
        <v>2</v>
      </c>
      <c r="H410" s="39">
        <v>3</v>
      </c>
      <c r="I410" s="39">
        <v>3</v>
      </c>
      <c r="J410" s="39">
        <v>4</v>
      </c>
      <c r="K410" s="39">
        <v>4</v>
      </c>
      <c r="L410" s="39">
        <v>4</v>
      </c>
      <c r="M410" s="39">
        <v>5</v>
      </c>
      <c r="N410" s="39">
        <v>5</v>
      </c>
      <c r="O410" s="39">
        <v>5</v>
      </c>
      <c r="P410" s="39">
        <v>5</v>
      </c>
      <c r="Q410" s="39">
        <v>5</v>
      </c>
    </row>
    <row r="411" spans="1:17" ht="62.25" customHeight="1" x14ac:dyDescent="0.3">
      <c r="A411" s="57" t="s">
        <v>248</v>
      </c>
      <c r="B411" s="3" t="s">
        <v>182</v>
      </c>
      <c r="C411" s="5"/>
      <c r="D411" s="12"/>
      <c r="E411" s="35"/>
      <c r="F411" s="35"/>
      <c r="G411" s="40"/>
      <c r="H411" s="40"/>
      <c r="I411" s="40"/>
      <c r="J411" s="40"/>
      <c r="K411" s="35"/>
      <c r="L411" s="35"/>
      <c r="M411" s="40"/>
      <c r="N411" s="40"/>
      <c r="O411" s="40"/>
      <c r="P411" s="35"/>
      <c r="Q411" s="41"/>
    </row>
    <row r="412" spans="1:17" x14ac:dyDescent="0.3">
      <c r="A412" s="57"/>
      <c r="B412" s="3" t="s">
        <v>20</v>
      </c>
      <c r="C412" s="58" t="s">
        <v>106</v>
      </c>
      <c r="D412" s="70">
        <v>0</v>
      </c>
      <c r="E412" s="30">
        <v>1</v>
      </c>
      <c r="F412" s="30">
        <v>1</v>
      </c>
      <c r="G412" s="30">
        <v>1</v>
      </c>
      <c r="H412" s="30">
        <v>1</v>
      </c>
      <c r="I412" s="30">
        <v>1</v>
      </c>
      <c r="J412" s="30">
        <v>2</v>
      </c>
      <c r="K412" s="30">
        <v>2</v>
      </c>
      <c r="L412" s="30">
        <v>2</v>
      </c>
      <c r="M412" s="30">
        <v>3</v>
      </c>
      <c r="N412" s="30">
        <v>3</v>
      </c>
      <c r="O412" s="30">
        <v>3</v>
      </c>
      <c r="P412" s="30">
        <v>4</v>
      </c>
      <c r="Q412" s="30">
        <v>4</v>
      </c>
    </row>
    <row r="413" spans="1:17" x14ac:dyDescent="0.3">
      <c r="A413" s="57"/>
      <c r="B413" s="3" t="s">
        <v>22</v>
      </c>
      <c r="C413" s="58"/>
      <c r="D413" s="70"/>
      <c r="E413" s="30">
        <v>1</v>
      </c>
      <c r="F413" s="30">
        <v>2</v>
      </c>
      <c r="G413" s="30">
        <v>3</v>
      </c>
      <c r="H413" s="30">
        <v>4</v>
      </c>
      <c r="I413" s="30">
        <v>5</v>
      </c>
      <c r="J413" s="30">
        <v>6</v>
      </c>
      <c r="K413" s="30">
        <v>7</v>
      </c>
      <c r="L413" s="30">
        <v>8</v>
      </c>
      <c r="M413" s="30">
        <v>9</v>
      </c>
      <c r="N413" s="30">
        <v>10</v>
      </c>
      <c r="O413" s="30">
        <v>11</v>
      </c>
      <c r="P413" s="30">
        <v>12</v>
      </c>
      <c r="Q413" s="30">
        <v>13</v>
      </c>
    </row>
    <row r="414" spans="1:17" x14ac:dyDescent="0.3">
      <c r="A414" s="57"/>
      <c r="B414" s="3" t="s">
        <v>23</v>
      </c>
      <c r="C414" s="58"/>
      <c r="D414" s="70"/>
      <c r="E414" s="30">
        <v>1</v>
      </c>
      <c r="F414" s="30">
        <v>4</v>
      </c>
      <c r="G414" s="30">
        <v>7</v>
      </c>
      <c r="H414" s="30">
        <v>10</v>
      </c>
      <c r="I414" s="30">
        <v>13</v>
      </c>
      <c r="J414" s="30">
        <v>16</v>
      </c>
      <c r="K414" s="30">
        <v>19</v>
      </c>
      <c r="L414" s="30">
        <v>22</v>
      </c>
      <c r="M414" s="30">
        <v>25</v>
      </c>
      <c r="N414" s="30">
        <v>28</v>
      </c>
      <c r="O414" s="30">
        <v>31</v>
      </c>
      <c r="P414" s="30">
        <v>37</v>
      </c>
      <c r="Q414" s="30">
        <v>41</v>
      </c>
    </row>
    <row r="415" spans="1:17" ht="37.5" x14ac:dyDescent="0.3">
      <c r="A415" s="57" t="s">
        <v>249</v>
      </c>
      <c r="B415" s="3" t="s">
        <v>183</v>
      </c>
      <c r="C415" s="5"/>
      <c r="D415" s="12"/>
      <c r="E415" s="35"/>
      <c r="F415" s="35"/>
      <c r="G415" s="40"/>
      <c r="H415" s="40"/>
      <c r="I415" s="40"/>
      <c r="J415" s="40"/>
      <c r="K415" s="35"/>
      <c r="L415" s="35"/>
      <c r="M415" s="40"/>
      <c r="N415" s="40"/>
      <c r="O415" s="40"/>
      <c r="P415" s="35"/>
      <c r="Q415" s="41"/>
    </row>
    <row r="416" spans="1:17" x14ac:dyDescent="0.3">
      <c r="A416" s="57"/>
      <c r="B416" s="3" t="s">
        <v>20</v>
      </c>
      <c r="C416" s="56" t="s">
        <v>106</v>
      </c>
      <c r="D416" s="70">
        <v>0</v>
      </c>
      <c r="E416" s="29">
        <v>0</v>
      </c>
      <c r="F416" s="29">
        <v>4</v>
      </c>
      <c r="G416" s="39">
        <v>6</v>
      </c>
      <c r="H416" s="39">
        <v>8</v>
      </c>
      <c r="I416" s="39">
        <v>10</v>
      </c>
      <c r="J416" s="39">
        <v>12</v>
      </c>
      <c r="K416" s="39">
        <v>14</v>
      </c>
      <c r="L416" s="39">
        <v>16</v>
      </c>
      <c r="M416" s="39">
        <v>18</v>
      </c>
      <c r="N416" s="39">
        <v>20</v>
      </c>
      <c r="O416" s="39">
        <v>22</v>
      </c>
      <c r="P416" s="39">
        <v>24</v>
      </c>
      <c r="Q416" s="39">
        <v>26</v>
      </c>
    </row>
    <row r="417" spans="1:17" x14ac:dyDescent="0.3">
      <c r="A417" s="57"/>
      <c r="B417" s="3" t="s">
        <v>22</v>
      </c>
      <c r="C417" s="56"/>
      <c r="D417" s="70"/>
      <c r="E417" s="29">
        <v>0</v>
      </c>
      <c r="F417" s="29">
        <v>4</v>
      </c>
      <c r="G417" s="39">
        <v>7</v>
      </c>
      <c r="H417" s="39">
        <v>10</v>
      </c>
      <c r="I417" s="39">
        <v>13</v>
      </c>
      <c r="J417" s="39">
        <v>16</v>
      </c>
      <c r="K417" s="39">
        <v>19</v>
      </c>
      <c r="L417" s="39">
        <v>22</v>
      </c>
      <c r="M417" s="39">
        <v>25</v>
      </c>
      <c r="N417" s="39">
        <v>28</v>
      </c>
      <c r="O417" s="39">
        <v>31</v>
      </c>
      <c r="P417" s="39">
        <v>34</v>
      </c>
      <c r="Q417" s="39">
        <v>37</v>
      </c>
    </row>
    <row r="418" spans="1:17" x14ac:dyDescent="0.3">
      <c r="A418" s="57"/>
      <c r="B418" s="3" t="s">
        <v>23</v>
      </c>
      <c r="C418" s="56"/>
      <c r="D418" s="70"/>
      <c r="E418" s="29">
        <v>0</v>
      </c>
      <c r="F418" s="29">
        <v>4</v>
      </c>
      <c r="G418" s="39">
        <v>8</v>
      </c>
      <c r="H418" s="39">
        <v>12</v>
      </c>
      <c r="I418" s="39">
        <v>16</v>
      </c>
      <c r="J418" s="39">
        <v>20</v>
      </c>
      <c r="K418" s="39">
        <v>24</v>
      </c>
      <c r="L418" s="39">
        <v>28</v>
      </c>
      <c r="M418" s="39">
        <v>32</v>
      </c>
      <c r="N418" s="39">
        <v>36</v>
      </c>
      <c r="O418" s="39">
        <v>40</v>
      </c>
      <c r="P418" s="39">
        <v>44</v>
      </c>
      <c r="Q418" s="39">
        <v>48</v>
      </c>
    </row>
    <row r="419" spans="1:17" x14ac:dyDescent="0.3">
      <c r="A419" s="35" t="s">
        <v>179</v>
      </c>
      <c r="B419" s="56" t="s">
        <v>235</v>
      </c>
      <c r="C419" s="56"/>
      <c r="D419" s="56"/>
      <c r="E419" s="56"/>
      <c r="F419" s="56"/>
      <c r="G419" s="56"/>
      <c r="H419" s="56"/>
      <c r="I419" s="56"/>
      <c r="J419" s="56"/>
      <c r="K419" s="56"/>
      <c r="L419" s="56"/>
      <c r="M419" s="56"/>
      <c r="N419" s="56"/>
      <c r="O419" s="56"/>
      <c r="P419" s="56"/>
      <c r="Q419" s="56"/>
    </row>
    <row r="420" spans="1:17" ht="116.25" customHeight="1" x14ac:dyDescent="0.3">
      <c r="A420" s="57" t="s">
        <v>180</v>
      </c>
      <c r="B420" s="3" t="s">
        <v>184</v>
      </c>
      <c r="C420" s="5"/>
      <c r="D420" s="12"/>
      <c r="E420" s="35"/>
      <c r="F420" s="35"/>
      <c r="G420" s="40"/>
      <c r="H420" s="40"/>
      <c r="I420" s="40"/>
      <c r="J420" s="40"/>
      <c r="K420" s="35"/>
      <c r="L420" s="35"/>
      <c r="M420" s="40"/>
      <c r="N420" s="40"/>
      <c r="O420" s="40"/>
      <c r="P420" s="35"/>
      <c r="Q420" s="41"/>
    </row>
    <row r="421" spans="1:17" x14ac:dyDescent="0.3">
      <c r="A421" s="57"/>
      <c r="B421" s="3" t="s">
        <v>20</v>
      </c>
      <c r="C421" s="58" t="s">
        <v>263</v>
      </c>
      <c r="D421" s="59">
        <v>90</v>
      </c>
      <c r="E421" s="36">
        <v>89</v>
      </c>
      <c r="F421" s="36">
        <v>90</v>
      </c>
      <c r="G421" s="36">
        <v>91</v>
      </c>
      <c r="H421" s="36">
        <v>92</v>
      </c>
      <c r="I421" s="36">
        <v>93</v>
      </c>
      <c r="J421" s="36">
        <v>94</v>
      </c>
      <c r="K421" s="36">
        <v>95</v>
      </c>
      <c r="L421" s="36">
        <v>96</v>
      </c>
      <c r="M421" s="36">
        <v>96</v>
      </c>
      <c r="N421" s="36">
        <v>96</v>
      </c>
      <c r="O421" s="36">
        <v>96</v>
      </c>
      <c r="P421" s="36">
        <v>96</v>
      </c>
      <c r="Q421" s="36">
        <v>97</v>
      </c>
    </row>
    <row r="422" spans="1:17" x14ac:dyDescent="0.3">
      <c r="A422" s="57"/>
      <c r="B422" s="3" t="s">
        <v>22</v>
      </c>
      <c r="C422" s="58"/>
      <c r="D422" s="59"/>
      <c r="E422" s="36">
        <v>90</v>
      </c>
      <c r="F422" s="36">
        <v>91</v>
      </c>
      <c r="G422" s="36">
        <v>92</v>
      </c>
      <c r="H422" s="36">
        <v>93</v>
      </c>
      <c r="I422" s="36">
        <v>94</v>
      </c>
      <c r="J422" s="36">
        <v>95</v>
      </c>
      <c r="K422" s="36">
        <v>96</v>
      </c>
      <c r="L422" s="36">
        <v>97</v>
      </c>
      <c r="M422" s="36">
        <v>97</v>
      </c>
      <c r="N422" s="36">
        <v>97</v>
      </c>
      <c r="O422" s="36">
        <v>97</v>
      </c>
      <c r="P422" s="36">
        <v>97</v>
      </c>
      <c r="Q422" s="36">
        <v>98</v>
      </c>
    </row>
    <row r="423" spans="1:17" x14ac:dyDescent="0.3">
      <c r="A423" s="57"/>
      <c r="B423" s="3" t="s">
        <v>23</v>
      </c>
      <c r="C423" s="58"/>
      <c r="D423" s="59"/>
      <c r="E423" s="36">
        <v>91</v>
      </c>
      <c r="F423" s="36">
        <v>92</v>
      </c>
      <c r="G423" s="36">
        <v>93</v>
      </c>
      <c r="H423" s="36">
        <v>94</v>
      </c>
      <c r="I423" s="36">
        <v>95</v>
      </c>
      <c r="J423" s="36">
        <v>96</v>
      </c>
      <c r="K423" s="36">
        <v>97</v>
      </c>
      <c r="L423" s="36">
        <v>98</v>
      </c>
      <c r="M423" s="36">
        <v>98</v>
      </c>
      <c r="N423" s="36">
        <v>98</v>
      </c>
      <c r="O423" s="36">
        <v>98</v>
      </c>
      <c r="P423" s="36">
        <v>98</v>
      </c>
      <c r="Q423" s="36">
        <v>99</v>
      </c>
    </row>
    <row r="424" spans="1:17" ht="78.75" customHeight="1" x14ac:dyDescent="0.3">
      <c r="A424" s="57" t="s">
        <v>181</v>
      </c>
      <c r="B424" s="3" t="s">
        <v>185</v>
      </c>
      <c r="C424" s="5"/>
      <c r="D424" s="12"/>
      <c r="E424" s="35"/>
      <c r="F424" s="35"/>
      <c r="G424" s="40"/>
      <c r="H424" s="40"/>
      <c r="I424" s="40"/>
      <c r="J424" s="40"/>
      <c r="K424" s="35"/>
      <c r="L424" s="35"/>
      <c r="M424" s="40"/>
      <c r="N424" s="40"/>
      <c r="O424" s="40"/>
      <c r="P424" s="35"/>
      <c r="Q424" s="41"/>
    </row>
    <row r="425" spans="1:17" x14ac:dyDescent="0.3">
      <c r="A425" s="57"/>
      <c r="B425" s="3" t="s">
        <v>20</v>
      </c>
      <c r="C425" s="58" t="s">
        <v>263</v>
      </c>
      <c r="D425" s="60">
        <v>95</v>
      </c>
      <c r="E425" s="37">
        <v>95</v>
      </c>
      <c r="F425" s="37">
        <v>95</v>
      </c>
      <c r="G425" s="37">
        <v>95</v>
      </c>
      <c r="H425" s="37">
        <v>96</v>
      </c>
      <c r="I425" s="37">
        <v>97</v>
      </c>
      <c r="J425" s="37">
        <v>98</v>
      </c>
      <c r="K425" s="37">
        <v>98</v>
      </c>
      <c r="L425" s="37">
        <v>98</v>
      </c>
      <c r="M425" s="37">
        <v>98</v>
      </c>
      <c r="N425" s="37">
        <v>98</v>
      </c>
      <c r="O425" s="37">
        <v>98</v>
      </c>
      <c r="P425" s="37">
        <v>98</v>
      </c>
      <c r="Q425" s="37">
        <v>98</v>
      </c>
    </row>
    <row r="426" spans="1:17" x14ac:dyDescent="0.3">
      <c r="A426" s="57"/>
      <c r="B426" s="3" t="s">
        <v>22</v>
      </c>
      <c r="C426" s="58"/>
      <c r="D426" s="60"/>
      <c r="E426" s="31">
        <v>95</v>
      </c>
      <c r="F426" s="31">
        <v>95</v>
      </c>
      <c r="G426" s="37">
        <v>96</v>
      </c>
      <c r="H426" s="37">
        <v>97</v>
      </c>
      <c r="I426" s="31">
        <v>98</v>
      </c>
      <c r="J426" s="31">
        <v>99</v>
      </c>
      <c r="K426" s="31">
        <v>99</v>
      </c>
      <c r="L426" s="31">
        <v>99</v>
      </c>
      <c r="M426" s="31">
        <v>99</v>
      </c>
      <c r="N426" s="31">
        <v>99</v>
      </c>
      <c r="O426" s="31">
        <v>99</v>
      </c>
      <c r="P426" s="31">
        <v>99</v>
      </c>
      <c r="Q426" s="31">
        <v>100</v>
      </c>
    </row>
    <row r="427" spans="1:17" x14ac:dyDescent="0.3">
      <c r="A427" s="57"/>
      <c r="B427" s="3" t="s">
        <v>23</v>
      </c>
      <c r="C427" s="58"/>
      <c r="D427" s="60"/>
      <c r="E427" s="37">
        <v>97</v>
      </c>
      <c r="F427" s="37">
        <v>99</v>
      </c>
      <c r="G427" s="37">
        <v>99</v>
      </c>
      <c r="H427" s="37">
        <v>99</v>
      </c>
      <c r="I427" s="37">
        <v>99</v>
      </c>
      <c r="J427" s="37">
        <v>99</v>
      </c>
      <c r="K427" s="37">
        <v>99</v>
      </c>
      <c r="L427" s="37">
        <v>100</v>
      </c>
      <c r="M427" s="37">
        <v>100</v>
      </c>
      <c r="N427" s="37">
        <v>100</v>
      </c>
      <c r="O427" s="37">
        <v>100</v>
      </c>
      <c r="P427" s="37">
        <v>100</v>
      </c>
      <c r="Q427" s="37">
        <v>100</v>
      </c>
    </row>
    <row r="428" spans="1:17" x14ac:dyDescent="0.3">
      <c r="A428" s="35" t="s">
        <v>250</v>
      </c>
      <c r="B428" s="56" t="s">
        <v>236</v>
      </c>
      <c r="C428" s="56"/>
      <c r="D428" s="56"/>
      <c r="E428" s="56"/>
      <c r="F428" s="56"/>
      <c r="G428" s="56"/>
      <c r="H428" s="56"/>
      <c r="I428" s="56"/>
      <c r="J428" s="56"/>
      <c r="K428" s="56"/>
      <c r="L428" s="56"/>
      <c r="M428" s="56"/>
      <c r="N428" s="56"/>
      <c r="O428" s="56"/>
      <c r="P428" s="56"/>
      <c r="Q428" s="56"/>
    </row>
    <row r="429" spans="1:17" ht="78" customHeight="1" x14ac:dyDescent="0.3">
      <c r="A429" s="57" t="s">
        <v>251</v>
      </c>
      <c r="B429" s="3" t="s">
        <v>286</v>
      </c>
      <c r="C429" s="5"/>
      <c r="D429" s="12"/>
      <c r="E429" s="35"/>
      <c r="F429" s="35"/>
      <c r="G429" s="40"/>
      <c r="H429" s="40"/>
      <c r="I429" s="40"/>
      <c r="J429" s="40"/>
      <c r="K429" s="35"/>
      <c r="L429" s="35"/>
      <c r="M429" s="40"/>
      <c r="N429" s="40"/>
      <c r="O429" s="40"/>
      <c r="P429" s="35"/>
      <c r="Q429" s="41"/>
    </row>
    <row r="430" spans="1:17" x14ac:dyDescent="0.3">
      <c r="A430" s="57"/>
      <c r="B430" s="3" t="s">
        <v>20</v>
      </c>
      <c r="C430" s="56" t="s">
        <v>106</v>
      </c>
      <c r="D430" s="64">
        <v>44</v>
      </c>
      <c r="E430" s="29">
        <v>44</v>
      </c>
      <c r="F430" s="39">
        <v>45</v>
      </c>
      <c r="G430" s="39">
        <v>48</v>
      </c>
      <c r="H430" s="39">
        <v>52</v>
      </c>
      <c r="I430" s="39">
        <v>56</v>
      </c>
      <c r="J430" s="39">
        <v>61</v>
      </c>
      <c r="K430" s="39">
        <v>63</v>
      </c>
      <c r="L430" s="39">
        <v>67</v>
      </c>
      <c r="M430" s="39">
        <v>69</v>
      </c>
      <c r="N430" s="39">
        <v>72</v>
      </c>
      <c r="O430" s="39">
        <v>75</v>
      </c>
      <c r="P430" s="39">
        <v>80</v>
      </c>
      <c r="Q430" s="39">
        <v>83</v>
      </c>
    </row>
    <row r="431" spans="1:17" x14ac:dyDescent="0.3">
      <c r="A431" s="57"/>
      <c r="B431" s="3" t="s">
        <v>22</v>
      </c>
      <c r="C431" s="56"/>
      <c r="D431" s="65"/>
      <c r="E431" s="29">
        <v>44</v>
      </c>
      <c r="F431" s="39">
        <v>47</v>
      </c>
      <c r="G431" s="39">
        <v>50</v>
      </c>
      <c r="H431" s="39">
        <v>53</v>
      </c>
      <c r="I431" s="39">
        <v>58</v>
      </c>
      <c r="J431" s="39">
        <v>63</v>
      </c>
      <c r="K431" s="39">
        <v>70</v>
      </c>
      <c r="L431" s="39">
        <v>73</v>
      </c>
      <c r="M431" s="39">
        <v>76</v>
      </c>
      <c r="N431" s="39">
        <v>80</v>
      </c>
      <c r="O431" s="39">
        <v>83</v>
      </c>
      <c r="P431" s="39">
        <v>86</v>
      </c>
      <c r="Q431" s="39">
        <v>90</v>
      </c>
    </row>
    <row r="432" spans="1:17" x14ac:dyDescent="0.3">
      <c r="A432" s="57"/>
      <c r="B432" s="3" t="s">
        <v>23</v>
      </c>
      <c r="C432" s="56"/>
      <c r="D432" s="66"/>
      <c r="E432" s="29">
        <v>44</v>
      </c>
      <c r="F432" s="39">
        <v>50</v>
      </c>
      <c r="G432" s="39">
        <v>55</v>
      </c>
      <c r="H432" s="39">
        <v>60</v>
      </c>
      <c r="I432" s="39">
        <v>65</v>
      </c>
      <c r="J432" s="39">
        <v>70</v>
      </c>
      <c r="K432" s="39">
        <v>75</v>
      </c>
      <c r="L432" s="39">
        <v>80</v>
      </c>
      <c r="M432" s="39">
        <v>85</v>
      </c>
      <c r="N432" s="39">
        <v>90</v>
      </c>
      <c r="O432" s="39">
        <v>95</v>
      </c>
      <c r="P432" s="39">
        <v>100</v>
      </c>
      <c r="Q432" s="39">
        <v>110</v>
      </c>
    </row>
    <row r="433" spans="1:17" ht="75" x14ac:dyDescent="0.3">
      <c r="A433" s="57" t="s">
        <v>252</v>
      </c>
      <c r="B433" s="3" t="s">
        <v>187</v>
      </c>
      <c r="C433" s="5"/>
      <c r="D433" s="32"/>
      <c r="E433" s="35"/>
      <c r="F433" s="35"/>
      <c r="G433" s="40"/>
      <c r="H433" s="40"/>
      <c r="I433" s="40"/>
      <c r="J433" s="40"/>
      <c r="K433" s="35"/>
      <c r="L433" s="35"/>
      <c r="M433" s="40"/>
      <c r="N433" s="40"/>
      <c r="O433" s="40"/>
      <c r="P433" s="35"/>
      <c r="Q433" s="41"/>
    </row>
    <row r="434" spans="1:17" x14ac:dyDescent="0.3">
      <c r="A434" s="57"/>
      <c r="B434" s="3" t="s">
        <v>20</v>
      </c>
      <c r="C434" s="56" t="s">
        <v>263</v>
      </c>
      <c r="D434" s="67">
        <v>2.9</v>
      </c>
      <c r="E434" s="38">
        <v>2.677909191967629</v>
      </c>
      <c r="F434" s="38">
        <v>3.383438830652342</v>
      </c>
      <c r="G434" s="38">
        <v>3.4214084511452034</v>
      </c>
      <c r="H434" s="38">
        <v>3.4844740536026304</v>
      </c>
      <c r="I434" s="38">
        <v>3.5618765750741148</v>
      </c>
      <c r="J434" s="38">
        <v>3.6545323640143157</v>
      </c>
      <c r="K434" s="38">
        <v>3.7634374742739585</v>
      </c>
      <c r="L434" s="38">
        <v>3.8927122298778398</v>
      </c>
      <c r="M434" s="38">
        <v>4.0343628289457891</v>
      </c>
      <c r="N434" s="38">
        <v>4.198818909155043</v>
      </c>
      <c r="O434" s="38">
        <v>4.3843869502530497</v>
      </c>
      <c r="P434" s="38">
        <v>4.5925571722977603</v>
      </c>
      <c r="Q434" s="38">
        <v>4.8249342665412938</v>
      </c>
    </row>
    <row r="435" spans="1:17" x14ac:dyDescent="0.3">
      <c r="A435" s="57"/>
      <c r="B435" s="3" t="s">
        <v>22</v>
      </c>
      <c r="C435" s="56"/>
      <c r="D435" s="67"/>
      <c r="E435" s="38">
        <v>2.677909191967629</v>
      </c>
      <c r="F435" s="38">
        <v>3.3914249801151541</v>
      </c>
      <c r="G435" s="38">
        <v>3.4378884244867147</v>
      </c>
      <c r="H435" s="38">
        <v>3.5091708606359955</v>
      </c>
      <c r="I435" s="38">
        <v>3.594485234641386</v>
      </c>
      <c r="J435" s="38">
        <v>3.6947479270603987</v>
      </c>
      <c r="K435" s="38">
        <v>3.8109556516656795</v>
      </c>
      <c r="L435" s="38">
        <v>3.9472725883898829</v>
      </c>
      <c r="M435" s="38">
        <v>4.0955782267604235</v>
      </c>
      <c r="N435" s="38">
        <v>4.2664328758472969</v>
      </c>
      <c r="O435" s="38">
        <v>4.4581027544179124</v>
      </c>
      <c r="P435" s="38">
        <v>4.6720813460161015</v>
      </c>
      <c r="Q435" s="38">
        <v>4.9099769168221199</v>
      </c>
    </row>
    <row r="436" spans="1:17" x14ac:dyDescent="0.3">
      <c r="A436" s="57"/>
      <c r="B436" s="3" t="s">
        <v>23</v>
      </c>
      <c r="C436" s="56"/>
      <c r="D436" s="67"/>
      <c r="E436" s="38">
        <v>2.677909191967629</v>
      </c>
      <c r="F436" s="38">
        <v>3.4667550281949309</v>
      </c>
      <c r="G436" s="38">
        <v>3.6033023316122716</v>
      </c>
      <c r="H436" s="38">
        <v>3.7808283088901051</v>
      </c>
      <c r="I436" s="38">
        <v>3.9909483142809696</v>
      </c>
      <c r="J436" s="38">
        <v>4.2376352360887157</v>
      </c>
      <c r="K436" s="38">
        <v>4.5253927200083321</v>
      </c>
      <c r="L436" s="38">
        <v>4.8631190198969625</v>
      </c>
      <c r="M436" s="38">
        <v>5.2451355147789602</v>
      </c>
      <c r="N436" s="38">
        <v>5.6894152892492578</v>
      </c>
      <c r="O436" s="38">
        <v>6.1995066367419005</v>
      </c>
      <c r="P436" s="38">
        <v>6.7837566922004013</v>
      </c>
      <c r="Q436" s="38">
        <v>7.4515860345695311</v>
      </c>
    </row>
    <row r="437" spans="1:17" x14ac:dyDescent="0.3">
      <c r="A437" s="35" t="s">
        <v>253</v>
      </c>
      <c r="B437" s="56" t="s">
        <v>237</v>
      </c>
      <c r="C437" s="56"/>
      <c r="D437" s="56"/>
      <c r="E437" s="56"/>
      <c r="F437" s="56"/>
      <c r="G437" s="56"/>
      <c r="H437" s="56"/>
      <c r="I437" s="56"/>
      <c r="J437" s="56"/>
      <c r="K437" s="56"/>
      <c r="L437" s="56"/>
      <c r="M437" s="56"/>
      <c r="N437" s="56"/>
      <c r="O437" s="56"/>
      <c r="P437" s="56"/>
      <c r="Q437" s="56"/>
    </row>
    <row r="438" spans="1:17" ht="55.5" customHeight="1" x14ac:dyDescent="0.3">
      <c r="A438" s="57" t="s">
        <v>254</v>
      </c>
      <c r="B438" s="3" t="s">
        <v>238</v>
      </c>
      <c r="C438" s="5"/>
      <c r="D438" s="12"/>
      <c r="E438" s="35"/>
      <c r="F438" s="35"/>
      <c r="G438" s="40"/>
      <c r="H438" s="40"/>
      <c r="I438" s="40"/>
      <c r="J438" s="40"/>
      <c r="K438" s="35"/>
      <c r="L438" s="35"/>
      <c r="M438" s="40"/>
      <c r="N438" s="40"/>
      <c r="O438" s="40"/>
      <c r="P438" s="35"/>
      <c r="Q438" s="41"/>
    </row>
    <row r="439" spans="1:17" x14ac:dyDescent="0.3">
      <c r="A439" s="57"/>
      <c r="B439" s="3" t="s">
        <v>20</v>
      </c>
      <c r="C439" s="56" t="s">
        <v>263</v>
      </c>
      <c r="D439" s="61">
        <v>0</v>
      </c>
      <c r="E439" s="15">
        <v>0.3</v>
      </c>
      <c r="F439" s="15">
        <v>0.8</v>
      </c>
      <c r="G439" s="15">
        <v>1.3</v>
      </c>
      <c r="H439" s="15">
        <v>1.8</v>
      </c>
      <c r="I439" s="15">
        <v>2.2999999999999998</v>
      </c>
      <c r="J439" s="15">
        <v>2.8</v>
      </c>
      <c r="K439" s="15">
        <v>3.3</v>
      </c>
      <c r="L439" s="15">
        <v>3.3</v>
      </c>
      <c r="M439" s="15">
        <v>3.3</v>
      </c>
      <c r="N439" s="15">
        <v>3.3</v>
      </c>
      <c r="O439" s="15">
        <v>3.3</v>
      </c>
      <c r="P439" s="15">
        <v>3.3</v>
      </c>
      <c r="Q439" s="15">
        <v>3.3</v>
      </c>
    </row>
    <row r="440" spans="1:17" x14ac:dyDescent="0.3">
      <c r="A440" s="57"/>
      <c r="B440" s="3" t="s">
        <v>22</v>
      </c>
      <c r="C440" s="56"/>
      <c r="D440" s="62"/>
      <c r="E440" s="15">
        <v>0.4</v>
      </c>
      <c r="F440" s="15">
        <v>0.9</v>
      </c>
      <c r="G440" s="15">
        <v>1.4</v>
      </c>
      <c r="H440" s="15">
        <v>1.9</v>
      </c>
      <c r="I440" s="15">
        <v>2.4</v>
      </c>
      <c r="J440" s="15">
        <v>2.9</v>
      </c>
      <c r="K440" s="15">
        <v>3.4</v>
      </c>
      <c r="L440" s="15">
        <v>3.4</v>
      </c>
      <c r="M440" s="15">
        <v>3.4</v>
      </c>
      <c r="N440" s="15">
        <v>3.4</v>
      </c>
      <c r="O440" s="15">
        <v>3.4</v>
      </c>
      <c r="P440" s="15">
        <v>3.4</v>
      </c>
      <c r="Q440" s="15">
        <v>3.4</v>
      </c>
    </row>
    <row r="441" spans="1:17" x14ac:dyDescent="0.3">
      <c r="A441" s="57"/>
      <c r="B441" s="3" t="s">
        <v>23</v>
      </c>
      <c r="C441" s="56"/>
      <c r="D441" s="63"/>
      <c r="E441" s="15">
        <v>0.5</v>
      </c>
      <c r="F441" s="15">
        <v>1</v>
      </c>
      <c r="G441" s="15">
        <v>1.5</v>
      </c>
      <c r="H441" s="15">
        <v>2</v>
      </c>
      <c r="I441" s="15">
        <v>2.5</v>
      </c>
      <c r="J441" s="15">
        <v>3</v>
      </c>
      <c r="K441" s="15">
        <v>3.5</v>
      </c>
      <c r="L441" s="15">
        <v>3.5</v>
      </c>
      <c r="M441" s="15">
        <v>3.5</v>
      </c>
      <c r="N441" s="15">
        <v>3.5</v>
      </c>
      <c r="O441" s="15">
        <v>3.5</v>
      </c>
      <c r="P441" s="15">
        <v>3.5</v>
      </c>
      <c r="Q441" s="15">
        <v>3.5</v>
      </c>
    </row>
    <row r="442" spans="1:17" ht="133.5" customHeight="1" x14ac:dyDescent="0.3">
      <c r="A442" s="57" t="s">
        <v>255</v>
      </c>
      <c r="B442" s="3" t="s">
        <v>287</v>
      </c>
      <c r="C442" s="5"/>
      <c r="D442" s="32"/>
      <c r="E442" s="35"/>
      <c r="F442" s="35"/>
      <c r="G442" s="40"/>
      <c r="H442" s="40"/>
      <c r="I442" s="40"/>
      <c r="J442" s="40"/>
      <c r="K442" s="35"/>
      <c r="L442" s="35"/>
      <c r="M442" s="40"/>
      <c r="N442" s="40"/>
      <c r="O442" s="40"/>
      <c r="P442" s="35"/>
      <c r="Q442" s="41"/>
    </row>
    <row r="443" spans="1:17" x14ac:dyDescent="0.3">
      <c r="A443" s="57"/>
      <c r="B443" s="3" t="s">
        <v>20</v>
      </c>
      <c r="C443" s="56" t="s">
        <v>263</v>
      </c>
      <c r="D443" s="59">
        <v>87.2</v>
      </c>
      <c r="E443" s="15">
        <v>87</v>
      </c>
      <c r="F443" s="15" t="s">
        <v>240</v>
      </c>
      <c r="G443" s="15">
        <v>87.1</v>
      </c>
      <c r="H443" s="15">
        <v>87.1</v>
      </c>
      <c r="I443" s="15">
        <v>87.1</v>
      </c>
      <c r="J443" s="15">
        <v>87.2</v>
      </c>
      <c r="K443" s="15">
        <v>87.2</v>
      </c>
      <c r="L443" s="15">
        <v>87.2</v>
      </c>
      <c r="M443" s="15">
        <v>87.2</v>
      </c>
      <c r="N443" s="15">
        <v>87.2</v>
      </c>
      <c r="O443" s="15">
        <v>87.2</v>
      </c>
      <c r="P443" s="15">
        <v>87.2</v>
      </c>
      <c r="Q443" s="15">
        <v>87.2</v>
      </c>
    </row>
    <row r="444" spans="1:17" x14ac:dyDescent="0.3">
      <c r="A444" s="57"/>
      <c r="B444" s="3" t="s">
        <v>22</v>
      </c>
      <c r="C444" s="56"/>
      <c r="D444" s="59"/>
      <c r="E444" s="15">
        <v>87.1</v>
      </c>
      <c r="F444" s="15">
        <v>87.1</v>
      </c>
      <c r="G444" s="15">
        <v>87.2</v>
      </c>
      <c r="H444" s="15">
        <v>87.2</v>
      </c>
      <c r="I444" s="15">
        <v>87.2</v>
      </c>
      <c r="J444" s="15">
        <v>87.3</v>
      </c>
      <c r="K444" s="15">
        <v>87.3</v>
      </c>
      <c r="L444" s="15">
        <v>87.3</v>
      </c>
      <c r="M444" s="15">
        <v>87.3</v>
      </c>
      <c r="N444" s="15">
        <v>87.3</v>
      </c>
      <c r="O444" s="15">
        <v>87.3</v>
      </c>
      <c r="P444" s="15">
        <v>87.3</v>
      </c>
      <c r="Q444" s="15">
        <v>87.3</v>
      </c>
    </row>
    <row r="445" spans="1:17" x14ac:dyDescent="0.3">
      <c r="A445" s="57"/>
      <c r="B445" s="3" t="s">
        <v>23</v>
      </c>
      <c r="C445" s="56"/>
      <c r="D445" s="59"/>
      <c r="E445" s="15">
        <v>87.2</v>
      </c>
      <c r="F445" s="15">
        <v>87.2</v>
      </c>
      <c r="G445" s="15">
        <v>87.3</v>
      </c>
      <c r="H445" s="15">
        <v>87.3</v>
      </c>
      <c r="I445" s="15">
        <v>87.3</v>
      </c>
      <c r="J445" s="15">
        <v>87.4</v>
      </c>
      <c r="K445" s="15">
        <v>87.4</v>
      </c>
      <c r="L445" s="15">
        <v>87.4</v>
      </c>
      <c r="M445" s="15">
        <v>87.4</v>
      </c>
      <c r="N445" s="15">
        <v>87.4</v>
      </c>
      <c r="O445" s="15">
        <v>87.4</v>
      </c>
      <c r="P445" s="15">
        <v>87.4</v>
      </c>
      <c r="Q445" s="15">
        <v>87.4</v>
      </c>
    </row>
    <row r="448" spans="1:17" x14ac:dyDescent="0.3">
      <c r="G448" s="53"/>
      <c r="H448" s="53"/>
      <c r="I448" s="53"/>
    </row>
  </sheetData>
  <mergeCells count="352">
    <mergeCell ref="A296:A299"/>
    <mergeCell ref="C297:C299"/>
    <mergeCell ref="D297:D299"/>
    <mergeCell ref="A292:A295"/>
    <mergeCell ref="C293:C295"/>
    <mergeCell ref="D293:D295"/>
    <mergeCell ref="B171:Q171"/>
    <mergeCell ref="B172:Q172"/>
    <mergeCell ref="A173:A176"/>
    <mergeCell ref="C174:C176"/>
    <mergeCell ref="D174:D176"/>
    <mergeCell ref="A185:A188"/>
    <mergeCell ref="C186:C188"/>
    <mergeCell ref="D186:D188"/>
    <mergeCell ref="B189:Q189"/>
    <mergeCell ref="A177:A180"/>
    <mergeCell ref="C178:C180"/>
    <mergeCell ref="D178:D180"/>
    <mergeCell ref="B190:Q190"/>
    <mergeCell ref="B191:Q191"/>
    <mergeCell ref="A192:A195"/>
    <mergeCell ref="C193:C195"/>
    <mergeCell ref="D193:D195"/>
    <mergeCell ref="A181:A184"/>
    <mergeCell ref="B153:Q153"/>
    <mergeCell ref="B154:Q154"/>
    <mergeCell ref="A155:A158"/>
    <mergeCell ref="C156:C158"/>
    <mergeCell ref="D156:D158"/>
    <mergeCell ref="A163:A166"/>
    <mergeCell ref="C164:C166"/>
    <mergeCell ref="D164:D166"/>
    <mergeCell ref="A167:A170"/>
    <mergeCell ref="C168:C170"/>
    <mergeCell ref="D168:D170"/>
    <mergeCell ref="A159:A162"/>
    <mergeCell ref="C160:C162"/>
    <mergeCell ref="D160:D162"/>
    <mergeCell ref="A401:A404"/>
    <mergeCell ref="C402:C404"/>
    <mergeCell ref="D402:D404"/>
    <mergeCell ref="C263:C265"/>
    <mergeCell ref="D263:D265"/>
    <mergeCell ref="C267:C269"/>
    <mergeCell ref="B395:Q395"/>
    <mergeCell ref="B396:Q396"/>
    <mergeCell ref="A397:A400"/>
    <mergeCell ref="C398:C400"/>
    <mergeCell ref="D398:D400"/>
    <mergeCell ref="B270:Q270"/>
    <mergeCell ref="B271:Q271"/>
    <mergeCell ref="A272:A275"/>
    <mergeCell ref="C273:C275"/>
    <mergeCell ref="D273:D275"/>
    <mergeCell ref="A276:A279"/>
    <mergeCell ref="C277:C279"/>
    <mergeCell ref="D277:D279"/>
    <mergeCell ref="D267:D269"/>
    <mergeCell ref="A262:A265"/>
    <mergeCell ref="A266:A269"/>
    <mergeCell ref="A280:A283"/>
    <mergeCell ref="C281:C283"/>
    <mergeCell ref="A2:Q2"/>
    <mergeCell ref="A4:A6"/>
    <mergeCell ref="B4:B6"/>
    <mergeCell ref="C4:Q4"/>
    <mergeCell ref="C5:C6"/>
    <mergeCell ref="F5:Q5"/>
    <mergeCell ref="A7:A35"/>
    <mergeCell ref="B7:Q7"/>
    <mergeCell ref="C9:C11"/>
    <mergeCell ref="D9:D11"/>
    <mergeCell ref="E9:E11"/>
    <mergeCell ref="C13:C15"/>
    <mergeCell ref="D13:D15"/>
    <mergeCell ref="C17:C19"/>
    <mergeCell ref="D17:D19"/>
    <mergeCell ref="E17:E19"/>
    <mergeCell ref="C21:C23"/>
    <mergeCell ref="D21:D23"/>
    <mergeCell ref="C25:C27"/>
    <mergeCell ref="D25:D27"/>
    <mergeCell ref="E25:E27"/>
    <mergeCell ref="C29:C31"/>
    <mergeCell ref="D29:D31"/>
    <mergeCell ref="E29:E31"/>
    <mergeCell ref="C33:C35"/>
    <mergeCell ref="D33:D35"/>
    <mergeCell ref="E33:E35"/>
    <mergeCell ref="C48:C50"/>
    <mergeCell ref="D48:D50"/>
    <mergeCell ref="A51:A54"/>
    <mergeCell ref="C52:C54"/>
    <mergeCell ref="D52:D54"/>
    <mergeCell ref="A55:A58"/>
    <mergeCell ref="C56:C58"/>
    <mergeCell ref="D56:D58"/>
    <mergeCell ref="B36:Q36"/>
    <mergeCell ref="B37:Q37"/>
    <mergeCell ref="B38:Q38"/>
    <mergeCell ref="A39:A42"/>
    <mergeCell ref="C40:C42"/>
    <mergeCell ref="D40:D42"/>
    <mergeCell ref="A43:A46"/>
    <mergeCell ref="C44:C46"/>
    <mergeCell ref="D44:D46"/>
    <mergeCell ref="B59:Q59"/>
    <mergeCell ref="A47:A50"/>
    <mergeCell ref="B60:Q60"/>
    <mergeCell ref="A61:A64"/>
    <mergeCell ref="C62:C64"/>
    <mergeCell ref="D62:D64"/>
    <mergeCell ref="A65:A68"/>
    <mergeCell ref="C66:C68"/>
    <mergeCell ref="D66:D68"/>
    <mergeCell ref="A69:A72"/>
    <mergeCell ref="C70:C72"/>
    <mergeCell ref="D70:D72"/>
    <mergeCell ref="A73:A76"/>
    <mergeCell ref="C74:C76"/>
    <mergeCell ref="D74:D76"/>
    <mergeCell ref="A77:A80"/>
    <mergeCell ref="C78:C80"/>
    <mergeCell ref="D78:D80"/>
    <mergeCell ref="A81:A84"/>
    <mergeCell ref="C82:C84"/>
    <mergeCell ref="D82:D84"/>
    <mergeCell ref="A85:A88"/>
    <mergeCell ref="C86:C88"/>
    <mergeCell ref="D86:D88"/>
    <mergeCell ref="B89:Q89"/>
    <mergeCell ref="B90:Q90"/>
    <mergeCell ref="A91:A94"/>
    <mergeCell ref="C92:C94"/>
    <mergeCell ref="D92:D94"/>
    <mergeCell ref="A95:A98"/>
    <mergeCell ref="C96:C98"/>
    <mergeCell ref="D96:D98"/>
    <mergeCell ref="B99:Q99"/>
    <mergeCell ref="B100:Q100"/>
    <mergeCell ref="A101:A104"/>
    <mergeCell ref="C102:C104"/>
    <mergeCell ref="D102:D104"/>
    <mergeCell ref="A105:A108"/>
    <mergeCell ref="C106:C108"/>
    <mergeCell ref="D106:D108"/>
    <mergeCell ref="B109:Q109"/>
    <mergeCell ref="B110:Q110"/>
    <mergeCell ref="A111:A114"/>
    <mergeCell ref="C112:C114"/>
    <mergeCell ref="D112:D114"/>
    <mergeCell ref="A115:A118"/>
    <mergeCell ref="C116:C118"/>
    <mergeCell ref="D116:D118"/>
    <mergeCell ref="A119:A122"/>
    <mergeCell ref="C120:C122"/>
    <mergeCell ref="D120:D122"/>
    <mergeCell ref="A123:A126"/>
    <mergeCell ref="C124:C126"/>
    <mergeCell ref="D124:D126"/>
    <mergeCell ref="A127:A130"/>
    <mergeCell ref="C128:C130"/>
    <mergeCell ref="D128:D130"/>
    <mergeCell ref="B131:Q131"/>
    <mergeCell ref="B132:Q132"/>
    <mergeCell ref="A137:A140"/>
    <mergeCell ref="C138:C140"/>
    <mergeCell ref="D138:D140"/>
    <mergeCell ref="A133:A136"/>
    <mergeCell ref="C134:C136"/>
    <mergeCell ref="D134:D136"/>
    <mergeCell ref="A141:A144"/>
    <mergeCell ref="C142:C144"/>
    <mergeCell ref="D142:D144"/>
    <mergeCell ref="A145:A148"/>
    <mergeCell ref="C146:C148"/>
    <mergeCell ref="D146:D148"/>
    <mergeCell ref="E146:E148"/>
    <mergeCell ref="A149:A152"/>
    <mergeCell ref="C150:C152"/>
    <mergeCell ref="D150:D152"/>
    <mergeCell ref="C182:C184"/>
    <mergeCell ref="D182:D184"/>
    <mergeCell ref="A196:A199"/>
    <mergeCell ref="C197:C199"/>
    <mergeCell ref="D197:D199"/>
    <mergeCell ref="A200:A203"/>
    <mergeCell ref="C201:C203"/>
    <mergeCell ref="D201:D203"/>
    <mergeCell ref="A204:A207"/>
    <mergeCell ref="C205:C207"/>
    <mergeCell ref="D205:D207"/>
    <mergeCell ref="A208:A211"/>
    <mergeCell ref="C209:C211"/>
    <mergeCell ref="D209:D211"/>
    <mergeCell ref="A212:A215"/>
    <mergeCell ref="C213:C215"/>
    <mergeCell ref="D213:D215"/>
    <mergeCell ref="A216:A219"/>
    <mergeCell ref="C217:C219"/>
    <mergeCell ref="D217:D219"/>
    <mergeCell ref="B220:Q220"/>
    <mergeCell ref="B221:Q221"/>
    <mergeCell ref="A222:A225"/>
    <mergeCell ref="C223:C225"/>
    <mergeCell ref="D223:D225"/>
    <mergeCell ref="A226:A229"/>
    <mergeCell ref="C227:C229"/>
    <mergeCell ref="D227:D229"/>
    <mergeCell ref="A230:A233"/>
    <mergeCell ref="C231:C233"/>
    <mergeCell ref="D231:D233"/>
    <mergeCell ref="A234:A237"/>
    <mergeCell ref="C235:C237"/>
    <mergeCell ref="D235:D237"/>
    <mergeCell ref="B238:Q238"/>
    <mergeCell ref="B239:Q239"/>
    <mergeCell ref="A240:A243"/>
    <mergeCell ref="C241:C243"/>
    <mergeCell ref="D241:D243"/>
    <mergeCell ref="A244:A247"/>
    <mergeCell ref="C245:C247"/>
    <mergeCell ref="D245:D247"/>
    <mergeCell ref="D281:D283"/>
    <mergeCell ref="A284:A287"/>
    <mergeCell ref="C285:C287"/>
    <mergeCell ref="D285:D287"/>
    <mergeCell ref="A288:A291"/>
    <mergeCell ref="C289:C291"/>
    <mergeCell ref="D289:D291"/>
    <mergeCell ref="B248:Q248"/>
    <mergeCell ref="B249:Q249"/>
    <mergeCell ref="A250:A253"/>
    <mergeCell ref="C251:C253"/>
    <mergeCell ref="D251:D253"/>
    <mergeCell ref="A254:A257"/>
    <mergeCell ref="C255:C257"/>
    <mergeCell ref="D255:D257"/>
    <mergeCell ref="A258:A261"/>
    <mergeCell ref="C259:C261"/>
    <mergeCell ref="D259:D261"/>
    <mergeCell ref="B300:Q300"/>
    <mergeCell ref="B301:Q301"/>
    <mergeCell ref="B302:Q302"/>
    <mergeCell ref="A303:A306"/>
    <mergeCell ref="C304:C306"/>
    <mergeCell ref="D304:D306"/>
    <mergeCell ref="A307:A310"/>
    <mergeCell ref="C308:C310"/>
    <mergeCell ref="D308:D310"/>
    <mergeCell ref="E304:E306"/>
    <mergeCell ref="E308:E310"/>
    <mergeCell ref="A311:A314"/>
    <mergeCell ref="C312:C314"/>
    <mergeCell ref="D312:D314"/>
    <mergeCell ref="A315:A318"/>
    <mergeCell ref="C316:C318"/>
    <mergeCell ref="D316:D318"/>
    <mergeCell ref="B319:Q319"/>
    <mergeCell ref="B320:Q320"/>
    <mergeCell ref="A321:A324"/>
    <mergeCell ref="C322:C324"/>
    <mergeCell ref="D322:D324"/>
    <mergeCell ref="A325:A328"/>
    <mergeCell ref="C326:C328"/>
    <mergeCell ref="D326:D328"/>
    <mergeCell ref="A341:A344"/>
    <mergeCell ref="C342:C344"/>
    <mergeCell ref="D342:D344"/>
    <mergeCell ref="B345:Q345"/>
    <mergeCell ref="A329:A332"/>
    <mergeCell ref="C330:C332"/>
    <mergeCell ref="D330:D332"/>
    <mergeCell ref="A333:A336"/>
    <mergeCell ref="C334:C336"/>
    <mergeCell ref="D334:D336"/>
    <mergeCell ref="A337:A340"/>
    <mergeCell ref="C338:C340"/>
    <mergeCell ref="D338:D340"/>
    <mergeCell ref="B346:Q346"/>
    <mergeCell ref="A347:A350"/>
    <mergeCell ref="C348:C350"/>
    <mergeCell ref="D348:D350"/>
    <mergeCell ref="A351:A354"/>
    <mergeCell ref="C352:C354"/>
    <mergeCell ref="D352:D354"/>
    <mergeCell ref="A355:A358"/>
    <mergeCell ref="C356:C358"/>
    <mergeCell ref="D356:D358"/>
    <mergeCell ref="A359:A362"/>
    <mergeCell ref="C360:C362"/>
    <mergeCell ref="D360:D362"/>
    <mergeCell ref="A363:A366"/>
    <mergeCell ref="C364:C366"/>
    <mergeCell ref="D364:D366"/>
    <mergeCell ref="B367:Q367"/>
    <mergeCell ref="B368:Q368"/>
    <mergeCell ref="A369:A372"/>
    <mergeCell ref="C370:C372"/>
    <mergeCell ref="D370:D372"/>
    <mergeCell ref="E370:E372"/>
    <mergeCell ref="A373:A376"/>
    <mergeCell ref="C374:C376"/>
    <mergeCell ref="D374:D376"/>
    <mergeCell ref="A377:A380"/>
    <mergeCell ref="C378:C380"/>
    <mergeCell ref="D378:D380"/>
    <mergeCell ref="A381:A384"/>
    <mergeCell ref="C382:C384"/>
    <mergeCell ref="D382:D384"/>
    <mergeCell ref="E382:E384"/>
    <mergeCell ref="B385:Q385"/>
    <mergeCell ref="B386:Q386"/>
    <mergeCell ref="A387:A390"/>
    <mergeCell ref="C388:C390"/>
    <mergeCell ref="D388:D390"/>
    <mergeCell ref="A391:A394"/>
    <mergeCell ref="C392:C394"/>
    <mergeCell ref="D392:D394"/>
    <mergeCell ref="A407:A410"/>
    <mergeCell ref="C408:C410"/>
    <mergeCell ref="D408:D410"/>
    <mergeCell ref="A411:A414"/>
    <mergeCell ref="C412:C414"/>
    <mergeCell ref="D412:D414"/>
    <mergeCell ref="A415:A418"/>
    <mergeCell ref="C416:C418"/>
    <mergeCell ref="D416:D418"/>
    <mergeCell ref="O1:Q1"/>
    <mergeCell ref="B419:Q419"/>
    <mergeCell ref="A420:A423"/>
    <mergeCell ref="C421:C423"/>
    <mergeCell ref="D421:D423"/>
    <mergeCell ref="A442:A445"/>
    <mergeCell ref="C443:C445"/>
    <mergeCell ref="D443:D445"/>
    <mergeCell ref="A424:A427"/>
    <mergeCell ref="C425:C427"/>
    <mergeCell ref="D425:D427"/>
    <mergeCell ref="B437:Q437"/>
    <mergeCell ref="A438:A441"/>
    <mergeCell ref="C439:C441"/>
    <mergeCell ref="D439:D441"/>
    <mergeCell ref="B428:Q428"/>
    <mergeCell ref="A429:A432"/>
    <mergeCell ref="C430:C432"/>
    <mergeCell ref="D430:D432"/>
    <mergeCell ref="A433:A436"/>
    <mergeCell ref="C434:C436"/>
    <mergeCell ref="D434:D436"/>
    <mergeCell ref="B405:Q405"/>
    <mergeCell ref="B406:Q406"/>
  </mergeCells>
  <pageMargins left="0.15748031496062992" right="0.15748031496062992" top="0.39370078740157483" bottom="0.9055118110236221" header="0.35433070866141736" footer="0.15748031496062992"/>
  <pageSetup paperSize="9" scale="68" firstPageNumber="2147483647" fitToHeight="0" orientation="landscape" r:id="rId1"/>
  <headerFooter scaleWithDoc="0" alignWithMargins="0"/>
  <rowBreaks count="9" manualBreakCount="9">
    <brk id="31" max="16383" man="1"/>
    <brk id="54" max="16383" man="1"/>
    <brk id="130" max="16383" man="1"/>
    <brk id="152" max="16383" man="1"/>
    <brk id="237" max="16383" man="1"/>
    <brk id="318" max="16383" man="1"/>
    <brk id="400" max="16383" man="1"/>
    <brk id="418" max="16383" man="1"/>
    <brk id="4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Лист1!Print_Titles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Татьяна Н. Киселева</cp:lastModifiedBy>
  <cp:revision>6</cp:revision>
  <cp:lastPrinted>2024-11-25T09:05:47Z</cp:lastPrinted>
  <dcterms:created xsi:type="dcterms:W3CDTF">2021-03-19T12:37:06Z</dcterms:created>
  <dcterms:modified xsi:type="dcterms:W3CDTF">2025-04-01T10:41:13Z</dcterms:modified>
</cp:coreProperties>
</file>